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492" yWindow="1968" windowWidth="2388" windowHeight="564" tabRatio="885" activeTab="1"/>
  </bookViews>
  <sheets>
    <sheet name="Sigma" sheetId="30" r:id="rId1"/>
    <sheet name="Chi" sheetId="2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1" l="1"/>
  <c r="C258" i="30" l="1"/>
  <c r="B258" i="30"/>
  <c r="A258" i="30"/>
  <c r="C257" i="30"/>
  <c r="B257" i="30"/>
  <c r="A257" i="30"/>
  <c r="C256" i="30"/>
  <c r="B256" i="30"/>
  <c r="A256" i="30"/>
  <c r="C255" i="30"/>
  <c r="B255" i="30"/>
  <c r="A255" i="30"/>
  <c r="C254" i="30"/>
  <c r="B254" i="30"/>
  <c r="A254" i="30"/>
  <c r="C253" i="30"/>
  <c r="B253" i="30"/>
  <c r="A253" i="30"/>
  <c r="C252" i="30"/>
  <c r="B252" i="30"/>
  <c r="A252" i="30"/>
  <c r="C251" i="30"/>
  <c r="B251" i="30"/>
  <c r="A251" i="30"/>
  <c r="C250" i="30"/>
  <c r="B250" i="30"/>
  <c r="A250" i="30"/>
  <c r="C249" i="30"/>
  <c r="B249" i="30"/>
  <c r="A249" i="30"/>
  <c r="C248" i="30"/>
  <c r="B248" i="30"/>
  <c r="A248" i="30"/>
  <c r="C247" i="30"/>
  <c r="B247" i="30"/>
  <c r="A247" i="30"/>
  <c r="C246" i="30"/>
  <c r="B246" i="30"/>
  <c r="A246" i="30"/>
  <c r="C245" i="30"/>
  <c r="B245" i="30"/>
  <c r="A245" i="30"/>
  <c r="C244" i="30"/>
  <c r="B244" i="30"/>
  <c r="A244" i="30"/>
  <c r="C243" i="30"/>
  <c r="B243" i="30"/>
  <c r="A243" i="30"/>
  <c r="C242" i="30"/>
  <c r="B242" i="30"/>
  <c r="A242" i="30"/>
  <c r="C241" i="30"/>
  <c r="B241" i="30"/>
  <c r="A241" i="30"/>
  <c r="C240" i="30"/>
  <c r="B240" i="30"/>
  <c r="A240" i="30"/>
  <c r="C239" i="30"/>
  <c r="B239" i="30"/>
  <c r="A239" i="30"/>
  <c r="C238" i="30"/>
  <c r="B238" i="30"/>
  <c r="A238" i="30"/>
  <c r="C237" i="30"/>
  <c r="B237" i="30"/>
  <c r="A237" i="30"/>
  <c r="C236" i="30"/>
  <c r="B236" i="30"/>
  <c r="A236" i="30"/>
  <c r="C235" i="30"/>
  <c r="B235" i="30"/>
  <c r="A235" i="30"/>
  <c r="C234" i="30"/>
  <c r="B234" i="30"/>
  <c r="A234" i="30"/>
  <c r="C233" i="30"/>
  <c r="B233" i="30"/>
  <c r="A233" i="30"/>
  <c r="C232" i="30"/>
  <c r="B232" i="30"/>
  <c r="A232" i="30"/>
  <c r="C231" i="30"/>
  <c r="B231" i="30"/>
  <c r="A231" i="30"/>
  <c r="C230" i="30"/>
  <c r="B230" i="30"/>
  <c r="A230" i="30"/>
  <c r="C229" i="30"/>
  <c r="B229" i="30"/>
  <c r="A229" i="30"/>
  <c r="C228" i="30"/>
  <c r="B228" i="30"/>
  <c r="A228" i="30"/>
  <c r="C227" i="30"/>
  <c r="B227" i="30"/>
  <c r="A227" i="30"/>
  <c r="C226" i="30"/>
  <c r="B226" i="30"/>
  <c r="A226" i="30"/>
  <c r="C225" i="30"/>
  <c r="B225" i="30"/>
  <c r="A225" i="30"/>
  <c r="C224" i="30"/>
  <c r="B224" i="30"/>
  <c r="A224" i="30"/>
  <c r="C223" i="30"/>
  <c r="B223" i="30"/>
  <c r="A223" i="30"/>
  <c r="C222" i="30"/>
  <c r="B222" i="30"/>
  <c r="A222" i="30"/>
  <c r="C221" i="30"/>
  <c r="B221" i="30"/>
  <c r="A221" i="30"/>
  <c r="C220" i="30"/>
  <c r="B220" i="30"/>
  <c r="A220" i="30"/>
  <c r="C219" i="30"/>
  <c r="B219" i="30"/>
  <c r="A219" i="30"/>
  <c r="C218" i="30"/>
  <c r="B218" i="30"/>
  <c r="A218" i="30"/>
  <c r="C217" i="30"/>
  <c r="B217" i="30"/>
  <c r="A217" i="30"/>
  <c r="C216" i="30"/>
  <c r="B216" i="30"/>
  <c r="A216" i="30"/>
  <c r="C215" i="30"/>
  <c r="B215" i="30"/>
  <c r="A215" i="30"/>
  <c r="C214" i="30"/>
  <c r="B214" i="30"/>
  <c r="A214" i="30"/>
  <c r="C213" i="30"/>
  <c r="B213" i="30"/>
  <c r="A213" i="30"/>
  <c r="C212" i="30"/>
  <c r="B212" i="30"/>
  <c r="A212" i="30"/>
  <c r="C211" i="30"/>
  <c r="B211" i="30"/>
  <c r="A211" i="30"/>
  <c r="C210" i="30"/>
  <c r="B210" i="30"/>
  <c r="A210" i="30"/>
  <c r="C209" i="30"/>
  <c r="B209" i="30"/>
  <c r="A209" i="30"/>
  <c r="C208" i="30"/>
  <c r="B208" i="30"/>
  <c r="A208" i="30"/>
  <c r="C207" i="30"/>
  <c r="B207" i="30"/>
  <c r="A207" i="30"/>
  <c r="C206" i="30"/>
  <c r="B206" i="30"/>
  <c r="A206" i="30"/>
  <c r="C205" i="30"/>
  <c r="B205" i="30"/>
  <c r="A205" i="30"/>
  <c r="C204" i="30"/>
  <c r="B204" i="30"/>
  <c r="A204" i="30"/>
  <c r="C203" i="30"/>
  <c r="B203" i="30"/>
  <c r="A203" i="30"/>
  <c r="C202" i="30"/>
  <c r="B202" i="30"/>
  <c r="A202" i="30"/>
  <c r="C201" i="30"/>
  <c r="B201" i="30"/>
  <c r="A201" i="30"/>
  <c r="C200" i="30"/>
  <c r="B200" i="30"/>
  <c r="A200" i="30"/>
  <c r="C199" i="30"/>
  <c r="B199" i="30"/>
  <c r="A199" i="30"/>
  <c r="C198" i="30"/>
  <c r="B198" i="30"/>
  <c r="A198" i="30"/>
  <c r="C197" i="30"/>
  <c r="B197" i="30"/>
  <c r="A197" i="30"/>
  <c r="C196" i="30"/>
  <c r="B196" i="30"/>
  <c r="A196" i="30"/>
  <c r="C195" i="30"/>
  <c r="B195" i="30"/>
  <c r="A195" i="30"/>
  <c r="C194" i="30"/>
  <c r="B194" i="30"/>
  <c r="A194" i="30"/>
  <c r="C193" i="30"/>
  <c r="B193" i="30"/>
  <c r="A193" i="30"/>
  <c r="C192" i="30"/>
  <c r="B192" i="30"/>
  <c r="A192" i="30"/>
  <c r="C191" i="30"/>
  <c r="B191" i="30"/>
  <c r="A191" i="30"/>
  <c r="C190" i="30"/>
  <c r="B190" i="30"/>
  <c r="A190" i="30"/>
  <c r="C189" i="30"/>
  <c r="B189" i="30"/>
  <c r="A189" i="30"/>
  <c r="C188" i="30"/>
  <c r="B188" i="30"/>
  <c r="A188" i="30"/>
  <c r="C187" i="30"/>
  <c r="B187" i="30"/>
  <c r="A187" i="30"/>
  <c r="C186" i="30"/>
  <c r="B186" i="30"/>
  <c r="A186" i="30"/>
  <c r="C185" i="30"/>
  <c r="B185" i="30"/>
  <c r="A185" i="30"/>
  <c r="C184" i="30"/>
  <c r="B184" i="30"/>
  <c r="A184" i="30"/>
  <c r="C183" i="30"/>
  <c r="B183" i="30"/>
  <c r="A183" i="30"/>
  <c r="C182" i="30"/>
  <c r="B182" i="30"/>
  <c r="A182" i="30"/>
  <c r="C181" i="30"/>
  <c r="B181" i="30"/>
  <c r="A181" i="30"/>
  <c r="C180" i="30"/>
  <c r="B180" i="30"/>
  <c r="A180" i="30"/>
  <c r="C179" i="30"/>
  <c r="B179" i="30"/>
  <c r="A179" i="30"/>
  <c r="C178" i="30"/>
  <c r="B178" i="30"/>
  <c r="A178" i="30"/>
  <c r="C177" i="30"/>
  <c r="B177" i="30"/>
  <c r="A177" i="30"/>
  <c r="C176" i="30"/>
  <c r="B176" i="30"/>
  <c r="A176" i="30"/>
  <c r="C175" i="30"/>
  <c r="B175" i="30"/>
  <c r="A175" i="30"/>
  <c r="C174" i="30"/>
  <c r="B174" i="30"/>
  <c r="A174" i="30"/>
  <c r="C173" i="30"/>
  <c r="B173" i="30"/>
  <c r="A173" i="30"/>
  <c r="C172" i="30"/>
  <c r="B172" i="30"/>
  <c r="A172" i="30"/>
  <c r="C171" i="30"/>
  <c r="B171" i="30"/>
  <c r="A171" i="30"/>
  <c r="C170" i="30"/>
  <c r="B170" i="30"/>
  <c r="A170" i="30"/>
  <c r="C169" i="30"/>
  <c r="B169" i="30"/>
  <c r="A169" i="30"/>
  <c r="C168" i="30"/>
  <c r="B168" i="30"/>
  <c r="A168" i="30"/>
  <c r="C167" i="30"/>
  <c r="B167" i="30"/>
  <c r="A167" i="30"/>
  <c r="C166" i="30"/>
  <c r="B166" i="30"/>
  <c r="A166" i="30"/>
  <c r="C165" i="30"/>
  <c r="B165" i="30"/>
  <c r="A165" i="30"/>
  <c r="C164" i="30"/>
  <c r="B164" i="30"/>
  <c r="A164" i="30"/>
  <c r="C163" i="30"/>
  <c r="B163" i="30"/>
  <c r="A163" i="30"/>
  <c r="C162" i="30"/>
  <c r="B162" i="30"/>
  <c r="A162" i="30"/>
  <c r="C161" i="30"/>
  <c r="B161" i="30"/>
  <c r="A161" i="30"/>
  <c r="C160" i="30"/>
  <c r="B160" i="30"/>
  <c r="A160" i="30"/>
  <c r="C159" i="30"/>
  <c r="B159" i="30"/>
  <c r="A159" i="30"/>
  <c r="C158" i="30"/>
  <c r="B158" i="30"/>
  <c r="A158" i="30"/>
  <c r="C157" i="30"/>
  <c r="B157" i="30"/>
  <c r="A157" i="30"/>
  <c r="C156" i="30"/>
  <c r="B156" i="30"/>
  <c r="A156" i="30"/>
  <c r="C155" i="30"/>
  <c r="B155" i="30"/>
  <c r="A155" i="30"/>
  <c r="C154" i="30"/>
  <c r="B154" i="30"/>
  <c r="A154" i="30"/>
  <c r="C153" i="30"/>
  <c r="B153" i="30"/>
  <c r="A153" i="30"/>
  <c r="C152" i="30"/>
  <c r="B152" i="30"/>
  <c r="A152" i="30"/>
  <c r="C151" i="30"/>
  <c r="B151" i="30"/>
  <c r="A151" i="30"/>
  <c r="C150" i="30"/>
  <c r="B150" i="30"/>
  <c r="A150" i="30"/>
  <c r="C149" i="30"/>
  <c r="B149" i="30"/>
  <c r="A149" i="30"/>
  <c r="C148" i="30"/>
  <c r="B148" i="30"/>
  <c r="A148" i="30"/>
  <c r="C147" i="30"/>
  <c r="B147" i="30"/>
  <c r="A147" i="30"/>
  <c r="C146" i="30"/>
  <c r="B146" i="30"/>
  <c r="A146" i="30"/>
  <c r="C145" i="30"/>
  <c r="B145" i="30"/>
  <c r="A145" i="30"/>
  <c r="C144" i="30"/>
  <c r="B144" i="30"/>
  <c r="A144" i="30"/>
  <c r="C143" i="30"/>
  <c r="B143" i="30"/>
  <c r="A143" i="30"/>
  <c r="C142" i="30"/>
  <c r="B142" i="30"/>
  <c r="A142" i="30"/>
  <c r="C141" i="30"/>
  <c r="B141" i="30"/>
  <c r="A141" i="30"/>
  <c r="C140" i="30"/>
  <c r="B140" i="30"/>
  <c r="A140" i="30"/>
  <c r="C139" i="30"/>
  <c r="B139" i="30"/>
  <c r="A139" i="30"/>
  <c r="C138" i="30"/>
  <c r="B138" i="30"/>
  <c r="A138" i="30"/>
  <c r="C137" i="30"/>
  <c r="B137" i="30"/>
  <c r="A137" i="30"/>
  <c r="C136" i="30"/>
  <c r="B136" i="30"/>
  <c r="A136" i="30"/>
  <c r="C135" i="30"/>
  <c r="B135" i="30"/>
  <c r="A135" i="30"/>
  <c r="C134" i="30"/>
  <c r="B134" i="30"/>
  <c r="A134" i="30"/>
  <c r="C133" i="30"/>
  <c r="B133" i="30"/>
  <c r="A133" i="30"/>
  <c r="C132" i="30"/>
  <c r="B132" i="30"/>
  <c r="A132" i="30"/>
  <c r="C131" i="30"/>
  <c r="B131" i="30"/>
  <c r="A131" i="30"/>
  <c r="C130" i="30"/>
  <c r="B130" i="30"/>
  <c r="A130" i="30"/>
  <c r="C129" i="30"/>
  <c r="B129" i="30"/>
  <c r="A129" i="30"/>
  <c r="C128" i="30"/>
  <c r="B128" i="30"/>
  <c r="A128" i="30"/>
  <c r="C127" i="30"/>
  <c r="B127" i="30"/>
  <c r="A127" i="30"/>
  <c r="C126" i="30"/>
  <c r="B126" i="30"/>
  <c r="A126" i="30"/>
  <c r="C125" i="30"/>
  <c r="B125" i="30"/>
  <c r="A125" i="30"/>
  <c r="C124" i="30"/>
  <c r="B124" i="30"/>
  <c r="A124" i="30"/>
  <c r="C123" i="30"/>
  <c r="B123" i="30"/>
  <c r="A123" i="30"/>
  <c r="C122" i="30"/>
  <c r="B122" i="30"/>
  <c r="A122" i="30"/>
  <c r="C121" i="30"/>
  <c r="B121" i="30"/>
  <c r="A121" i="30"/>
  <c r="C120" i="30"/>
  <c r="B120" i="30"/>
  <c r="A120" i="30"/>
  <c r="C119" i="30"/>
  <c r="B119" i="30"/>
  <c r="A119" i="30"/>
  <c r="C118" i="30"/>
  <c r="B118" i="30"/>
  <c r="A118" i="30"/>
  <c r="C117" i="30"/>
  <c r="B117" i="30"/>
  <c r="A117" i="30"/>
  <c r="C116" i="30"/>
  <c r="B116" i="30"/>
  <c r="A116" i="30"/>
  <c r="C115" i="30"/>
  <c r="B115" i="30"/>
  <c r="A115" i="30"/>
  <c r="C114" i="30"/>
  <c r="B114" i="30"/>
  <c r="A114" i="30"/>
  <c r="C113" i="30"/>
  <c r="B113" i="30"/>
  <c r="A113" i="30"/>
  <c r="C112" i="30"/>
  <c r="B112" i="30"/>
  <c r="A112" i="30"/>
  <c r="C111" i="30"/>
  <c r="B111" i="30"/>
  <c r="A111" i="30"/>
  <c r="C110" i="30"/>
  <c r="B110" i="30"/>
  <c r="A110" i="30"/>
  <c r="C109" i="30"/>
  <c r="B109" i="30"/>
  <c r="A109" i="30"/>
  <c r="C108" i="30"/>
  <c r="B108" i="30"/>
  <c r="A108" i="30"/>
  <c r="C107" i="30"/>
  <c r="B107" i="30"/>
  <c r="A107" i="30"/>
  <c r="C106" i="30"/>
  <c r="B106" i="30"/>
  <c r="A106" i="30"/>
  <c r="C105" i="30"/>
  <c r="B105" i="30"/>
  <c r="A105" i="30"/>
  <c r="C104" i="30"/>
  <c r="B104" i="30"/>
  <c r="A104" i="30"/>
  <c r="C103" i="30"/>
  <c r="B103" i="30"/>
  <c r="A103" i="30"/>
  <c r="C102" i="30"/>
  <c r="B102" i="30"/>
  <c r="A102" i="30"/>
  <c r="C101" i="30"/>
  <c r="B101" i="30"/>
  <c r="A101" i="30"/>
  <c r="C100" i="30"/>
  <c r="B100" i="30"/>
  <c r="A100" i="30"/>
  <c r="C99" i="30"/>
  <c r="B99" i="30"/>
  <c r="A99" i="30"/>
  <c r="C98" i="30"/>
  <c r="B98" i="30"/>
  <c r="A98" i="30"/>
  <c r="C97" i="30"/>
  <c r="B97" i="30"/>
  <c r="A97" i="30"/>
  <c r="C96" i="30"/>
  <c r="B96" i="30"/>
  <c r="A96" i="30"/>
  <c r="C95" i="30"/>
  <c r="B95" i="30"/>
  <c r="A95" i="30"/>
  <c r="C94" i="30"/>
  <c r="B94" i="30"/>
  <c r="A94" i="30"/>
  <c r="C93" i="30"/>
  <c r="B93" i="30"/>
  <c r="A93" i="30"/>
  <c r="C92" i="30"/>
  <c r="B92" i="30"/>
  <c r="A92" i="30"/>
  <c r="C91" i="30"/>
  <c r="B91" i="30"/>
  <c r="A91" i="30"/>
  <c r="C90" i="30"/>
  <c r="B90" i="30"/>
  <c r="A90" i="30"/>
  <c r="C89" i="30"/>
  <c r="B89" i="30"/>
  <c r="A89" i="30"/>
  <c r="C88" i="30"/>
  <c r="B88" i="30"/>
  <c r="A88" i="30"/>
  <c r="C87" i="30"/>
  <c r="B87" i="30"/>
  <c r="A87" i="30"/>
  <c r="C86" i="30"/>
  <c r="B86" i="30"/>
  <c r="A86" i="30"/>
  <c r="C85" i="30"/>
  <c r="B85" i="30"/>
  <c r="A85" i="30"/>
  <c r="C84" i="30"/>
  <c r="B84" i="30"/>
  <c r="A84" i="30"/>
  <c r="C83" i="30"/>
  <c r="B83" i="30"/>
  <c r="A83" i="30"/>
  <c r="C82" i="30"/>
  <c r="B82" i="30"/>
  <c r="A82" i="30"/>
  <c r="C81" i="30"/>
  <c r="B81" i="30"/>
  <c r="A81" i="30"/>
  <c r="C80" i="30"/>
  <c r="B80" i="30"/>
  <c r="A80" i="30"/>
  <c r="C79" i="30"/>
  <c r="B79" i="30"/>
  <c r="A79" i="30"/>
  <c r="C78" i="30"/>
  <c r="B78" i="30"/>
  <c r="A78" i="30"/>
  <c r="C77" i="30"/>
  <c r="B77" i="30"/>
  <c r="A77" i="30"/>
  <c r="C76" i="30"/>
  <c r="B76" i="30"/>
  <c r="A76" i="30"/>
  <c r="C75" i="30"/>
  <c r="B75" i="30"/>
  <c r="A75" i="30"/>
  <c r="C74" i="30"/>
  <c r="B74" i="30"/>
  <c r="A74" i="30"/>
  <c r="C73" i="30"/>
  <c r="B73" i="30"/>
  <c r="A73" i="30"/>
  <c r="C72" i="30"/>
  <c r="B72" i="30"/>
  <c r="A72" i="30"/>
  <c r="C71" i="30"/>
  <c r="B71" i="30"/>
  <c r="A71" i="30"/>
  <c r="C70" i="30"/>
  <c r="B70" i="30"/>
  <c r="A70" i="30"/>
  <c r="C69" i="30"/>
  <c r="B69" i="30"/>
  <c r="A69" i="30"/>
  <c r="C68" i="30"/>
  <c r="B68" i="30"/>
  <c r="A68" i="30"/>
  <c r="C67" i="30"/>
  <c r="B67" i="30"/>
  <c r="A67" i="30"/>
  <c r="C66" i="30"/>
  <c r="B66" i="30"/>
  <c r="A66" i="30"/>
  <c r="C65" i="30"/>
  <c r="B65" i="30"/>
  <c r="A65" i="30"/>
  <c r="C64" i="30"/>
  <c r="B64" i="30"/>
  <c r="A64" i="30"/>
  <c r="C63" i="30"/>
  <c r="B63" i="30"/>
  <c r="A63" i="30"/>
  <c r="C62" i="30"/>
  <c r="B62" i="30"/>
  <c r="A62" i="30"/>
  <c r="C61" i="30"/>
  <c r="B61" i="30"/>
  <c r="A61" i="30"/>
  <c r="C60" i="30"/>
  <c r="B60" i="30"/>
  <c r="A60" i="30"/>
  <c r="C59" i="30"/>
  <c r="B59" i="30"/>
  <c r="A59" i="30"/>
  <c r="C58" i="30"/>
  <c r="B58" i="30"/>
  <c r="A58" i="30"/>
  <c r="C57" i="30"/>
  <c r="B57" i="30"/>
  <c r="A57" i="30"/>
  <c r="C56" i="30"/>
  <c r="B56" i="30"/>
  <c r="A56" i="30"/>
  <c r="C55" i="30"/>
  <c r="B55" i="30"/>
  <c r="A55" i="30"/>
  <c r="C54" i="30"/>
  <c r="B54" i="30"/>
  <c r="A54" i="30"/>
  <c r="C53" i="30"/>
  <c r="B53" i="30"/>
  <c r="A53" i="30"/>
  <c r="C52" i="30"/>
  <c r="B52" i="30"/>
  <c r="A52" i="30"/>
  <c r="C51" i="30"/>
  <c r="B51" i="30"/>
  <c r="A51" i="30"/>
  <c r="C50" i="30"/>
  <c r="B50" i="30"/>
  <c r="A50" i="30"/>
  <c r="C49" i="30"/>
  <c r="B49" i="30"/>
  <c r="A49" i="30"/>
  <c r="C48" i="30"/>
  <c r="B48" i="30"/>
  <c r="A48" i="30"/>
  <c r="C47" i="30"/>
  <c r="B47" i="30"/>
  <c r="A47" i="30"/>
  <c r="C46" i="30"/>
  <c r="B46" i="30"/>
  <c r="A46" i="30"/>
  <c r="C45" i="30"/>
  <c r="B45" i="30"/>
  <c r="A45" i="30"/>
  <c r="C44" i="30"/>
  <c r="B44" i="30"/>
  <c r="A44" i="30"/>
  <c r="C43" i="30"/>
  <c r="B43" i="30"/>
  <c r="A43" i="30"/>
  <c r="C42" i="30"/>
  <c r="B42" i="30"/>
  <c r="A42" i="30"/>
  <c r="C41" i="30"/>
  <c r="B41" i="30"/>
  <c r="A41" i="30"/>
  <c r="C40" i="30"/>
  <c r="B40" i="30"/>
  <c r="A40" i="30"/>
  <c r="C39" i="30"/>
  <c r="B39" i="30"/>
  <c r="A39" i="30"/>
  <c r="C38" i="30"/>
  <c r="B38" i="30"/>
  <c r="A38" i="30"/>
  <c r="C37" i="30"/>
  <c r="B37" i="30"/>
  <c r="A37" i="30"/>
  <c r="C36" i="30"/>
  <c r="B36" i="30"/>
  <c r="A36" i="30"/>
  <c r="C35" i="30"/>
  <c r="B35" i="30"/>
  <c r="A35" i="30"/>
  <c r="C34" i="30"/>
  <c r="B34" i="30"/>
  <c r="A34" i="30"/>
  <c r="C33" i="30"/>
  <c r="B33" i="30"/>
  <c r="A33" i="30"/>
  <c r="C32" i="30"/>
  <c r="B32" i="30"/>
  <c r="A32" i="30"/>
  <c r="C31" i="30"/>
  <c r="B31" i="30"/>
  <c r="A31" i="30"/>
  <c r="C30" i="30"/>
  <c r="B30" i="30"/>
  <c r="A30" i="30"/>
  <c r="C29" i="30"/>
  <c r="B29" i="30"/>
  <c r="A29" i="30"/>
  <c r="C28" i="30"/>
  <c r="B28" i="30"/>
  <c r="A28" i="30"/>
  <c r="C27" i="30"/>
  <c r="B27" i="30"/>
  <c r="A27" i="30"/>
  <c r="C26" i="30"/>
  <c r="B26" i="30"/>
  <c r="A26" i="30"/>
  <c r="C25" i="30"/>
  <c r="B25" i="30"/>
  <c r="A25" i="30"/>
  <c r="C24" i="30"/>
  <c r="B24" i="30"/>
  <c r="A24" i="30"/>
  <c r="C23" i="30"/>
  <c r="B23" i="30"/>
  <c r="A23" i="30"/>
  <c r="C22" i="30"/>
  <c r="B22" i="30"/>
  <c r="A22" i="30"/>
  <c r="C21" i="30"/>
  <c r="B21" i="30"/>
  <c r="A21" i="30"/>
  <c r="C20" i="30"/>
  <c r="B20" i="30"/>
  <c r="A20" i="30"/>
  <c r="C19" i="30"/>
  <c r="B19" i="30"/>
  <c r="A19" i="30"/>
  <c r="C18" i="30"/>
  <c r="B18" i="30"/>
  <c r="A18" i="30"/>
  <c r="D17" i="30"/>
  <c r="D18" i="30" s="1"/>
  <c r="D19" i="30" s="1"/>
  <c r="D20" i="30" s="1"/>
  <c r="D21" i="30" s="1"/>
  <c r="D22" i="30" s="1"/>
  <c r="D23" i="30" s="1"/>
  <c r="D24" i="30" s="1"/>
  <c r="D25" i="30" s="1"/>
  <c r="D26" i="30" s="1"/>
  <c r="D27" i="30" s="1"/>
  <c r="D28" i="30" s="1"/>
  <c r="D29" i="30" s="1"/>
  <c r="D30" i="30" s="1"/>
  <c r="D31" i="30" s="1"/>
  <c r="D32" i="30" s="1"/>
  <c r="D33" i="30" s="1"/>
  <c r="D34" i="30" s="1"/>
  <c r="D35" i="30" s="1"/>
  <c r="D36" i="30" s="1"/>
  <c r="D37" i="30" s="1"/>
  <c r="D38" i="30" s="1"/>
  <c r="D39" i="30" s="1"/>
  <c r="D40" i="30" s="1"/>
  <c r="D41" i="30" s="1"/>
  <c r="D42" i="30" s="1"/>
  <c r="D43" i="30" s="1"/>
  <c r="D44" i="30" s="1"/>
  <c r="D45" i="30" s="1"/>
  <c r="D46" i="30" s="1"/>
  <c r="D47" i="30" s="1"/>
  <c r="D48" i="30" s="1"/>
  <c r="D49" i="30" s="1"/>
  <c r="D50" i="30" s="1"/>
  <c r="D51" i="30" s="1"/>
  <c r="D52" i="30" s="1"/>
  <c r="D53" i="30" s="1"/>
  <c r="D54" i="30" s="1"/>
  <c r="D55" i="30" s="1"/>
  <c r="D56" i="30" s="1"/>
  <c r="D57" i="30" s="1"/>
  <c r="D58" i="30" s="1"/>
  <c r="D59" i="30" s="1"/>
  <c r="D60" i="30" s="1"/>
  <c r="D61" i="30" s="1"/>
  <c r="D62" i="30" s="1"/>
  <c r="D63" i="30" s="1"/>
  <c r="D64" i="30" s="1"/>
  <c r="D65" i="30" s="1"/>
  <c r="D66" i="30" s="1"/>
  <c r="D67" i="30" s="1"/>
  <c r="D68" i="30" s="1"/>
  <c r="D69" i="30" s="1"/>
  <c r="D70" i="30" s="1"/>
  <c r="D71" i="30" s="1"/>
  <c r="D72" i="30" s="1"/>
  <c r="D73" i="30" s="1"/>
  <c r="D74" i="30" s="1"/>
  <c r="D75" i="30" s="1"/>
  <c r="D76" i="30" s="1"/>
  <c r="D77" i="30" s="1"/>
  <c r="D78" i="30" s="1"/>
  <c r="D79" i="30" s="1"/>
  <c r="D80" i="30" s="1"/>
  <c r="D81" i="30" s="1"/>
  <c r="D82" i="30" s="1"/>
  <c r="D83" i="30" s="1"/>
  <c r="D84" i="30" s="1"/>
  <c r="D85" i="30" s="1"/>
  <c r="D86" i="30" s="1"/>
  <c r="D87" i="30" s="1"/>
  <c r="D88" i="30" s="1"/>
  <c r="D89" i="30" s="1"/>
  <c r="D90" i="30" s="1"/>
  <c r="D91" i="30" s="1"/>
  <c r="D92" i="30" s="1"/>
  <c r="D93" i="30" s="1"/>
  <c r="D94" i="30" s="1"/>
  <c r="D95" i="30" s="1"/>
  <c r="D96" i="30" s="1"/>
  <c r="D97" i="30" s="1"/>
  <c r="D98" i="30" s="1"/>
  <c r="D99" i="30" s="1"/>
  <c r="D100" i="30" s="1"/>
  <c r="D101" i="30" s="1"/>
  <c r="D102" i="30" s="1"/>
  <c r="D103" i="30" s="1"/>
  <c r="D104" i="30" s="1"/>
  <c r="D105" i="30" s="1"/>
  <c r="D106" i="30" s="1"/>
  <c r="D107" i="30" s="1"/>
  <c r="D108" i="30" s="1"/>
  <c r="D109" i="30" s="1"/>
  <c r="D110" i="30" s="1"/>
  <c r="D111" i="30" s="1"/>
  <c r="D112" i="30" s="1"/>
  <c r="D113" i="30" s="1"/>
  <c r="D114" i="30" s="1"/>
  <c r="D115" i="30" s="1"/>
  <c r="D116" i="30" s="1"/>
  <c r="D117" i="30" s="1"/>
  <c r="D118" i="30" s="1"/>
  <c r="D119" i="30" s="1"/>
  <c r="D120" i="30" s="1"/>
  <c r="D121" i="30" s="1"/>
  <c r="D122" i="30" s="1"/>
  <c r="D123" i="30" s="1"/>
  <c r="D124" i="30" s="1"/>
  <c r="D125" i="30" s="1"/>
  <c r="D126" i="30" s="1"/>
  <c r="D127" i="30" s="1"/>
  <c r="D128" i="30" s="1"/>
  <c r="D129" i="30" s="1"/>
  <c r="D130" i="30" s="1"/>
  <c r="D131" i="30" s="1"/>
  <c r="D132" i="30" s="1"/>
  <c r="D133" i="30" s="1"/>
  <c r="D134" i="30" s="1"/>
  <c r="D135" i="30" s="1"/>
  <c r="D136" i="30" s="1"/>
  <c r="D137" i="30" s="1"/>
  <c r="D138" i="30" s="1"/>
  <c r="D139" i="30" s="1"/>
  <c r="D140" i="30" s="1"/>
  <c r="D141" i="30" s="1"/>
  <c r="D142" i="30" s="1"/>
  <c r="D143" i="30" s="1"/>
  <c r="D144" i="30" s="1"/>
  <c r="D145" i="30" s="1"/>
  <c r="D146" i="30" s="1"/>
  <c r="D147" i="30" s="1"/>
  <c r="D148" i="30" s="1"/>
  <c r="D149" i="30" s="1"/>
  <c r="D150" i="30" s="1"/>
  <c r="D151" i="30" s="1"/>
  <c r="D152" i="30" s="1"/>
  <c r="D153" i="30" s="1"/>
  <c r="D154" i="30" s="1"/>
  <c r="D155" i="30" s="1"/>
  <c r="D156" i="30" s="1"/>
  <c r="D157" i="30" s="1"/>
  <c r="D158" i="30" s="1"/>
  <c r="D159" i="30" s="1"/>
  <c r="D160" i="30" s="1"/>
  <c r="D161" i="30" s="1"/>
  <c r="D162" i="30" s="1"/>
  <c r="D163" i="30" s="1"/>
  <c r="D164" i="30" s="1"/>
  <c r="D165" i="30" s="1"/>
  <c r="D166" i="30" s="1"/>
  <c r="D167" i="30" s="1"/>
  <c r="D168" i="30" s="1"/>
  <c r="D169" i="30" s="1"/>
  <c r="D170" i="30" s="1"/>
  <c r="D171" i="30" s="1"/>
  <c r="D172" i="30" s="1"/>
  <c r="D173" i="30" s="1"/>
  <c r="D174" i="30" s="1"/>
  <c r="D175" i="30" s="1"/>
  <c r="D176" i="30" s="1"/>
  <c r="D177" i="30" s="1"/>
  <c r="D178" i="30" s="1"/>
  <c r="D179" i="30" s="1"/>
  <c r="D180" i="30" s="1"/>
  <c r="D181" i="30" s="1"/>
  <c r="D182" i="30" s="1"/>
  <c r="D183" i="30" s="1"/>
  <c r="D184" i="30" s="1"/>
  <c r="D185" i="30" s="1"/>
  <c r="D186" i="30" s="1"/>
  <c r="D187" i="30" s="1"/>
  <c r="D188" i="30" s="1"/>
  <c r="D189" i="30" s="1"/>
  <c r="D190" i="30" s="1"/>
  <c r="D191" i="30" s="1"/>
  <c r="D192" i="30" s="1"/>
  <c r="D193" i="30" s="1"/>
  <c r="D194" i="30" s="1"/>
  <c r="D195" i="30" s="1"/>
  <c r="D196" i="30" s="1"/>
  <c r="D197" i="30" s="1"/>
  <c r="D198" i="30" s="1"/>
  <c r="D199" i="30" s="1"/>
  <c r="D200" i="30" s="1"/>
  <c r="D201" i="30" s="1"/>
  <c r="D202" i="30" s="1"/>
  <c r="D203" i="30" s="1"/>
  <c r="D204" i="30" s="1"/>
  <c r="D205" i="30" s="1"/>
  <c r="D206" i="30" s="1"/>
  <c r="D207" i="30" s="1"/>
  <c r="D208" i="30" s="1"/>
  <c r="D209" i="30" s="1"/>
  <c r="D210" i="30" s="1"/>
  <c r="D211" i="30" s="1"/>
  <c r="D212" i="30" s="1"/>
  <c r="D213" i="30" s="1"/>
  <c r="D214" i="30" s="1"/>
  <c r="D215" i="30" s="1"/>
  <c r="D216" i="30" s="1"/>
  <c r="D217" i="30" s="1"/>
  <c r="D218" i="30" s="1"/>
  <c r="D219" i="30" s="1"/>
  <c r="D220" i="30" s="1"/>
  <c r="D221" i="30" s="1"/>
  <c r="D222" i="30" s="1"/>
  <c r="D223" i="30" s="1"/>
  <c r="D224" i="30" s="1"/>
  <c r="D225" i="30" s="1"/>
  <c r="D226" i="30" s="1"/>
  <c r="D227" i="30" s="1"/>
  <c r="D228" i="30" s="1"/>
  <c r="D229" i="30" s="1"/>
  <c r="D230" i="30" s="1"/>
  <c r="D231" i="30" s="1"/>
  <c r="D232" i="30" s="1"/>
  <c r="D233" i="30" s="1"/>
  <c r="D234" i="30" s="1"/>
  <c r="D235" i="30" s="1"/>
  <c r="D236" i="30" s="1"/>
  <c r="D237" i="30" s="1"/>
  <c r="D238" i="30" s="1"/>
  <c r="D239" i="30" s="1"/>
  <c r="D240" i="30" s="1"/>
  <c r="D241" i="30" s="1"/>
  <c r="D242" i="30" s="1"/>
  <c r="D243" i="30" s="1"/>
  <c r="D244" i="30" s="1"/>
  <c r="D245" i="30" s="1"/>
  <c r="D246" i="30" s="1"/>
  <c r="D247" i="30" s="1"/>
  <c r="D248" i="30" s="1"/>
  <c r="D249" i="30" s="1"/>
  <c r="D250" i="30" s="1"/>
  <c r="D251" i="30" s="1"/>
  <c r="D252" i="30" s="1"/>
  <c r="D253" i="30" s="1"/>
  <c r="D254" i="30" s="1"/>
  <c r="D255" i="30" s="1"/>
  <c r="D256" i="30" s="1"/>
  <c r="D257" i="30" s="1"/>
  <c r="D258" i="30" s="1"/>
  <c r="C17" i="30"/>
  <c r="B17" i="30"/>
  <c r="A17" i="30"/>
  <c r="C16" i="30"/>
  <c r="B16" i="30"/>
  <c r="A16" i="30"/>
  <c r="M15" i="30"/>
  <c r="M14" i="30"/>
  <c r="M13" i="30"/>
  <c r="M11" i="30"/>
  <c r="M10" i="30"/>
  <c r="K140" i="30" l="1"/>
  <c r="L140" i="30" s="1"/>
  <c r="M140" i="30" s="1"/>
  <c r="K22" i="30"/>
  <c r="K65" i="30"/>
  <c r="K247" i="30"/>
  <c r="K31" i="30"/>
  <c r="K21" i="30"/>
  <c r="K29" i="30"/>
  <c r="L29" i="30" s="1"/>
  <c r="M29" i="30" s="1"/>
  <c r="K84" i="30"/>
  <c r="L84" i="30" s="1"/>
  <c r="M84" i="30" s="1"/>
  <c r="K143" i="30"/>
  <c r="L143" i="30" s="1"/>
  <c r="M143" i="30" s="1"/>
  <c r="K224" i="30"/>
  <c r="L224" i="30" s="1"/>
  <c r="M224" i="30" s="1"/>
  <c r="K101" i="30"/>
  <c r="L101" i="30" s="1"/>
  <c r="M101" i="30" s="1"/>
  <c r="K90" i="30"/>
  <c r="L90" i="30" s="1"/>
  <c r="M90" i="30" s="1"/>
  <c r="K199" i="30"/>
  <c r="K23" i="30"/>
  <c r="K246" i="30"/>
  <c r="K89" i="30"/>
  <c r="L89" i="30" s="1"/>
  <c r="M89" i="30" s="1"/>
  <c r="K211" i="30"/>
  <c r="K39" i="30"/>
  <c r="K78" i="30"/>
  <c r="L78" i="30" s="1"/>
  <c r="M78" i="30" s="1"/>
  <c r="K17" i="30"/>
  <c r="K234" i="30"/>
  <c r="K155" i="30"/>
  <c r="L155" i="30" s="1"/>
  <c r="M155" i="30" s="1"/>
  <c r="K33" i="30"/>
  <c r="K26" i="30"/>
  <c r="K28" i="30"/>
  <c r="K20" i="30"/>
  <c r="K32" i="30"/>
  <c r="K16" i="30"/>
  <c r="K25" i="30"/>
  <c r="K61" i="30"/>
  <c r="K96" i="30"/>
  <c r="K45" i="30"/>
  <c r="K71" i="30"/>
  <c r="K55" i="30"/>
  <c r="K77" i="30"/>
  <c r="K88" i="30"/>
  <c r="K81" i="30"/>
  <c r="K131" i="30"/>
  <c r="K43" i="30"/>
  <c r="K47" i="30"/>
  <c r="K66" i="30"/>
  <c r="K85" i="30"/>
  <c r="K158" i="30"/>
  <c r="K46" i="30"/>
  <c r="K73" i="30"/>
  <c r="K82" i="30"/>
  <c r="K49" i="30"/>
  <c r="K116" i="30"/>
  <c r="K146" i="30"/>
  <c r="K48" i="30"/>
  <c r="K72" i="30"/>
  <c r="K94" i="30"/>
  <c r="K119" i="30"/>
  <c r="K126" i="30"/>
  <c r="K108" i="30"/>
  <c r="K188" i="30"/>
  <c r="K135" i="30"/>
  <c r="K168" i="30"/>
  <c r="K113" i="30"/>
  <c r="K123" i="30"/>
  <c r="K139" i="30"/>
  <c r="K149" i="30"/>
  <c r="K125" i="30"/>
  <c r="K159" i="30"/>
  <c r="K187" i="30"/>
  <c r="K115" i="30"/>
  <c r="K147" i="30"/>
  <c r="K157" i="30"/>
  <c r="K162" i="30"/>
  <c r="K138" i="30"/>
  <c r="K136" i="30"/>
  <c r="K150" i="30"/>
  <c r="K152" i="30"/>
  <c r="K112" i="30"/>
  <c r="K148" i="30"/>
  <c r="K154" i="30"/>
  <c r="K172" i="30"/>
  <c r="K242" i="30"/>
  <c r="K165" i="30"/>
  <c r="K175" i="30"/>
  <c r="K183" i="30"/>
  <c r="K230" i="30"/>
  <c r="K205" i="30"/>
  <c r="K217" i="30"/>
  <c r="K179" i="30"/>
  <c r="K184" i="30"/>
  <c r="K192" i="30"/>
  <c r="K229" i="30"/>
  <c r="K176" i="30"/>
  <c r="K178" i="30"/>
  <c r="K241" i="30"/>
  <c r="K253" i="30"/>
  <c r="K218" i="30"/>
  <c r="K258" i="30"/>
  <c r="L21" i="30" l="1"/>
  <c r="M21" i="30" s="1"/>
  <c r="L65" i="30"/>
  <c r="M65" i="30" s="1"/>
  <c r="L31" i="30"/>
  <c r="M31" i="30" s="1"/>
  <c r="K124" i="30"/>
  <c r="K164" i="30"/>
  <c r="L164" i="30" s="1"/>
  <c r="M164" i="30" s="1"/>
  <c r="K118" i="30"/>
  <c r="L118" i="30" s="1"/>
  <c r="M118" i="30" s="1"/>
  <c r="K254" i="30"/>
  <c r="L254" i="30" s="1"/>
  <c r="M254" i="30" s="1"/>
  <c r="K107" i="30"/>
  <c r="L107" i="30" s="1"/>
  <c r="M107" i="30" s="1"/>
  <c r="K100" i="30"/>
  <c r="K210" i="30"/>
  <c r="L210" i="30" s="1"/>
  <c r="M210" i="30" s="1"/>
  <c r="K189" i="30"/>
  <c r="K166" i="30"/>
  <c r="L166" i="30" s="1"/>
  <c r="M166" i="30" s="1"/>
  <c r="K41" i="30"/>
  <c r="L23" i="30"/>
  <c r="M23" i="30" s="1"/>
  <c r="L17" i="30"/>
  <c r="M17" i="30" s="1"/>
  <c r="L39" i="30"/>
  <c r="M39" i="30" s="1"/>
  <c r="K129" i="30"/>
  <c r="K222" i="30"/>
  <c r="K163" i="30"/>
  <c r="L199" i="30"/>
  <c r="M199" i="30" s="1"/>
  <c r="K58" i="30"/>
  <c r="K181" i="30"/>
  <c r="K236" i="30"/>
  <c r="K161" i="30"/>
  <c r="K186" i="30"/>
  <c r="K190" i="30"/>
  <c r="K142" i="30"/>
  <c r="K212" i="30"/>
  <c r="K87" i="30"/>
  <c r="L87" i="30" s="1"/>
  <c r="M87" i="30" s="1"/>
  <c r="K93" i="30"/>
  <c r="K83" i="30"/>
  <c r="L83" i="30" s="1"/>
  <c r="M83" i="30" s="1"/>
  <c r="K177" i="30"/>
  <c r="K132" i="30"/>
  <c r="K117" i="30"/>
  <c r="K86" i="30"/>
  <c r="K53" i="30"/>
  <c r="K27" i="30"/>
  <c r="K40" i="30"/>
  <c r="L246" i="30"/>
  <c r="M246" i="30" s="1"/>
  <c r="K169" i="30"/>
  <c r="K120" i="30"/>
  <c r="K30" i="30"/>
  <c r="L211" i="30"/>
  <c r="M211" i="30" s="1"/>
  <c r="K137" i="30"/>
  <c r="K98" i="30"/>
  <c r="K206" i="30"/>
  <c r="L206" i="30" s="1"/>
  <c r="M206" i="30" s="1"/>
  <c r="K160" i="30"/>
  <c r="L160" i="30" s="1"/>
  <c r="M160" i="30" s="1"/>
  <c r="K133" i="30"/>
  <c r="L133" i="30" s="1"/>
  <c r="M133" i="30" s="1"/>
  <c r="K60" i="30"/>
  <c r="L60" i="30" s="1"/>
  <c r="M60" i="30" s="1"/>
  <c r="K156" i="30"/>
  <c r="K191" i="30"/>
  <c r="K248" i="30"/>
  <c r="L234" i="30"/>
  <c r="M234" i="30" s="1"/>
  <c r="K105" i="30"/>
  <c r="K127" i="30"/>
  <c r="L127" i="30" s="1"/>
  <c r="M127" i="30" s="1"/>
  <c r="K19" i="30"/>
  <c r="L19" i="30" s="1"/>
  <c r="M19" i="30" s="1"/>
  <c r="K197" i="30"/>
  <c r="K151" i="30"/>
  <c r="K235" i="30"/>
  <c r="K54" i="30"/>
  <c r="K223" i="30"/>
  <c r="L247" i="30"/>
  <c r="M247" i="30" s="1"/>
  <c r="K144" i="30"/>
  <c r="K198" i="30"/>
  <c r="L136" i="30"/>
  <c r="M136" i="30" s="1"/>
  <c r="K185" i="30"/>
  <c r="L157" i="30"/>
  <c r="M157" i="30" s="1"/>
  <c r="K111" i="30"/>
  <c r="K76" i="30"/>
  <c r="K42" i="30"/>
  <c r="K243" i="30"/>
  <c r="K228" i="30"/>
  <c r="K99" i="30"/>
  <c r="K225" i="30"/>
  <c r="K250" i="30"/>
  <c r="K173" i="30"/>
  <c r="K195" i="30"/>
  <c r="L217" i="30"/>
  <c r="M217" i="30" s="1"/>
  <c r="K251" i="30"/>
  <c r="L159" i="30"/>
  <c r="M159" i="30" s="1"/>
  <c r="K80" i="30"/>
  <c r="L82" i="30"/>
  <c r="M82" i="30" s="1"/>
  <c r="L46" i="30"/>
  <c r="M46" i="30" s="1"/>
  <c r="K51" i="30"/>
  <c r="L28" i="30"/>
  <c r="M28" i="30" s="1"/>
  <c r="K256" i="30"/>
  <c r="L176" i="30"/>
  <c r="M176" i="30" s="1"/>
  <c r="L108" i="30"/>
  <c r="M108" i="30" s="1"/>
  <c r="K64" i="30"/>
  <c r="K221" i="30"/>
  <c r="K238" i="30"/>
  <c r="K255" i="30"/>
  <c r="L192" i="30"/>
  <c r="M192" i="30" s="1"/>
  <c r="K114" i="30"/>
  <c r="K145" i="30"/>
  <c r="L147" i="30"/>
  <c r="M147" i="30" s="1"/>
  <c r="K110" i="30"/>
  <c r="L139" i="30"/>
  <c r="M139" i="30" s="1"/>
  <c r="L73" i="30"/>
  <c r="M73" i="30" s="1"/>
  <c r="K57" i="30"/>
  <c r="L96" i="30"/>
  <c r="M96" i="30" s="1"/>
  <c r="L41" i="30"/>
  <c r="M41" i="30" s="1"/>
  <c r="L112" i="30"/>
  <c r="M112" i="30" s="1"/>
  <c r="L123" i="30"/>
  <c r="M123" i="30" s="1"/>
  <c r="L188" i="30"/>
  <c r="M188" i="30" s="1"/>
  <c r="K52" i="30"/>
  <c r="L66" i="30"/>
  <c r="M66" i="30" s="1"/>
  <c r="K37" i="30"/>
  <c r="L26" i="30"/>
  <c r="M26" i="30" s="1"/>
  <c r="K213" i="30"/>
  <c r="K214" i="30"/>
  <c r="K231" i="30"/>
  <c r="K232" i="30"/>
  <c r="L253" i="30"/>
  <c r="M253" i="30" s="1"/>
  <c r="L184" i="30"/>
  <c r="M184" i="30" s="1"/>
  <c r="K244" i="30"/>
  <c r="L175" i="30"/>
  <c r="M175" i="30" s="1"/>
  <c r="L172" i="30"/>
  <c r="M172" i="30" s="1"/>
  <c r="K134" i="30"/>
  <c r="L115" i="30"/>
  <c r="M115" i="30" s="1"/>
  <c r="K121" i="30"/>
  <c r="K36" i="30"/>
  <c r="L88" i="30"/>
  <c r="M88" i="30" s="1"/>
  <c r="K44" i="30"/>
  <c r="K226" i="30"/>
  <c r="K202" i="30"/>
  <c r="K219" i="30"/>
  <c r="K204" i="30"/>
  <c r="K227" i="30"/>
  <c r="K170" i="30"/>
  <c r="L179" i="30"/>
  <c r="M179" i="30" s="1"/>
  <c r="K239" i="30"/>
  <c r="K104" i="30"/>
  <c r="L113" i="30"/>
  <c r="M113" i="30" s="1"/>
  <c r="L72" i="30"/>
  <c r="M72" i="30" s="1"/>
  <c r="L49" i="30"/>
  <c r="M49" i="30" s="1"/>
  <c r="L158" i="30"/>
  <c r="M158" i="30" s="1"/>
  <c r="K97" i="30"/>
  <c r="L47" i="30"/>
  <c r="M47" i="30" s="1"/>
  <c r="L71" i="30"/>
  <c r="M71" i="30" s="1"/>
  <c r="K92" i="30"/>
  <c r="L22" i="30"/>
  <c r="M22" i="30" s="1"/>
  <c r="K18" i="30"/>
  <c r="K220" i="30"/>
  <c r="K216" i="30"/>
  <c r="L165" i="30"/>
  <c r="M165" i="30" s="1"/>
  <c r="L154" i="30"/>
  <c r="M154" i="30" s="1"/>
  <c r="K106" i="30"/>
  <c r="L85" i="30"/>
  <c r="M85" i="30" s="1"/>
  <c r="K95" i="30"/>
  <c r="K63" i="30"/>
  <c r="L43" i="30"/>
  <c r="M43" i="30" s="1"/>
  <c r="L131" i="30"/>
  <c r="M131" i="30" s="1"/>
  <c r="L77" i="30"/>
  <c r="M77" i="30" s="1"/>
  <c r="K67" i="30"/>
  <c r="K38" i="30"/>
  <c r="L33" i="30"/>
  <c r="M33" i="30" s="1"/>
  <c r="K180" i="30"/>
  <c r="K102" i="30"/>
  <c r="K209" i="30"/>
  <c r="K207" i="30"/>
  <c r="L241" i="30"/>
  <c r="M241" i="30" s="1"/>
  <c r="L135" i="30"/>
  <c r="M135" i="30" s="1"/>
  <c r="L126" i="30"/>
  <c r="M126" i="30" s="1"/>
  <c r="L116" i="30"/>
  <c r="M116" i="30" s="1"/>
  <c r="K62" i="30"/>
  <c r="K35" i="30"/>
  <c r="K59" i="30"/>
  <c r="L25" i="30"/>
  <c r="M25" i="30" s="1"/>
  <c r="L32" i="30"/>
  <c r="M32" i="30" s="1"/>
  <c r="L20" i="30"/>
  <c r="M20" i="30" s="1"/>
  <c r="K252" i="30"/>
  <c r="K240" i="30"/>
  <c r="L230" i="30"/>
  <c r="M230" i="30" s="1"/>
  <c r="K153" i="30"/>
  <c r="L148" i="30"/>
  <c r="M148" i="30" s="1"/>
  <c r="K167" i="30"/>
  <c r="K122" i="30"/>
  <c r="L162" i="30"/>
  <c r="M162" i="30" s="1"/>
  <c r="K130" i="30"/>
  <c r="K34" i="30"/>
  <c r="K24" i="30"/>
  <c r="L55" i="30"/>
  <c r="M55" i="30" s="1"/>
  <c r="L45" i="30"/>
  <c r="M45" i="30" s="1"/>
  <c r="K69" i="30"/>
  <c r="K245" i="30"/>
  <c r="K200" i="30"/>
  <c r="K193" i="30"/>
  <c r="L218" i="30"/>
  <c r="M218" i="30" s="1"/>
  <c r="L187" i="30"/>
  <c r="M187" i="30" s="1"/>
  <c r="L125" i="30"/>
  <c r="M125" i="30" s="1"/>
  <c r="L168" i="30"/>
  <c r="M168" i="30" s="1"/>
  <c r="K103" i="30"/>
  <c r="L119" i="30"/>
  <c r="M119" i="30" s="1"/>
  <c r="K56" i="30"/>
  <c r="K70" i="30"/>
  <c r="L93" i="30"/>
  <c r="M93" i="30" s="1"/>
  <c r="L81" i="30"/>
  <c r="M81" i="30" s="1"/>
  <c r="L61" i="30"/>
  <c r="M61" i="30" s="1"/>
  <c r="L146" i="30"/>
  <c r="M146" i="30" s="1"/>
  <c r="K171" i="30"/>
  <c r="K201" i="30"/>
  <c r="K215" i="30"/>
  <c r="K237" i="30"/>
  <c r="K208" i="30"/>
  <c r="L205" i="30"/>
  <c r="M205" i="30" s="1"/>
  <c r="L242" i="30"/>
  <c r="M242" i="30" s="1"/>
  <c r="L152" i="30"/>
  <c r="M152" i="30" s="1"/>
  <c r="L138" i="30"/>
  <c r="M138" i="30" s="1"/>
  <c r="L149" i="30"/>
  <c r="M149" i="30" s="1"/>
  <c r="K128" i="30"/>
  <c r="L48" i="30"/>
  <c r="M48" i="30" s="1"/>
  <c r="K75" i="30"/>
  <c r="L16" i="30"/>
  <c r="M16" i="30" s="1"/>
  <c r="K257" i="30"/>
  <c r="K174" i="30"/>
  <c r="K249" i="30"/>
  <c r="K194" i="30"/>
  <c r="L258" i="30"/>
  <c r="M258" i="30" s="1"/>
  <c r="K233" i="30"/>
  <c r="K196" i="30"/>
  <c r="L178" i="30"/>
  <c r="M178" i="30" s="1"/>
  <c r="L229" i="30"/>
  <c r="M229" i="30" s="1"/>
  <c r="K203" i="30"/>
  <c r="K182" i="30"/>
  <c r="L183" i="30"/>
  <c r="M183" i="30" s="1"/>
  <c r="L150" i="30"/>
  <c r="M150" i="30" s="1"/>
  <c r="K141" i="30"/>
  <c r="K109" i="30"/>
  <c r="L94" i="30"/>
  <c r="M94" i="30" s="1"/>
  <c r="K91" i="30"/>
  <c r="K68" i="30"/>
  <c r="K79" i="30"/>
  <c r="K50" i="30"/>
  <c r="K74" i="30"/>
  <c r="L124" i="30" l="1"/>
  <c r="M124" i="30" s="1"/>
  <c r="L189" i="30"/>
  <c r="M189" i="30" s="1"/>
  <c r="L100" i="30"/>
  <c r="M100" i="30" s="1"/>
  <c r="L190" i="30"/>
  <c r="M190" i="30" s="1"/>
  <c r="L191" i="30"/>
  <c r="M191" i="30" s="1"/>
  <c r="L137" i="30"/>
  <c r="M137" i="30" s="1"/>
  <c r="L132" i="30"/>
  <c r="M132" i="30" s="1"/>
  <c r="L198" i="30"/>
  <c r="M198" i="30" s="1"/>
  <c r="L151" i="30"/>
  <c r="M151" i="30" s="1"/>
  <c r="L98" i="30"/>
  <c r="M98" i="30" s="1"/>
  <c r="L235" i="30"/>
  <c r="M235" i="30" s="1"/>
  <c r="L40" i="30"/>
  <c r="M40" i="30" s="1"/>
  <c r="L177" i="30"/>
  <c r="M177" i="30" s="1"/>
  <c r="L186" i="30"/>
  <c r="M186" i="30" s="1"/>
  <c r="L163" i="30"/>
  <c r="M163" i="30" s="1"/>
  <c r="L248" i="30"/>
  <c r="M248" i="30" s="1"/>
  <c r="L144" i="30"/>
  <c r="M144" i="30" s="1"/>
  <c r="L197" i="30"/>
  <c r="M197" i="30" s="1"/>
  <c r="L156" i="30"/>
  <c r="M156" i="30" s="1"/>
  <c r="L27" i="30"/>
  <c r="M27" i="30" s="1"/>
  <c r="L161" i="30"/>
  <c r="M161" i="30" s="1"/>
  <c r="L222" i="30"/>
  <c r="M222" i="30" s="1"/>
  <c r="L30" i="30"/>
  <c r="M30" i="30" s="1"/>
  <c r="L53" i="30"/>
  <c r="M53" i="30" s="1"/>
  <c r="L236" i="30"/>
  <c r="M236" i="30" s="1"/>
  <c r="L129" i="30"/>
  <c r="M129" i="30" s="1"/>
  <c r="L117" i="30"/>
  <c r="M117" i="30" s="1"/>
  <c r="L223" i="30"/>
  <c r="M223" i="30" s="1"/>
  <c r="L105" i="30"/>
  <c r="M105" i="30" s="1"/>
  <c r="L120" i="30"/>
  <c r="M120" i="30" s="1"/>
  <c r="L86" i="30"/>
  <c r="M86" i="30" s="1"/>
  <c r="L181" i="30"/>
  <c r="M181" i="30" s="1"/>
  <c r="L212" i="30"/>
  <c r="M212" i="30" s="1"/>
  <c r="L54" i="30"/>
  <c r="M54" i="30" s="1"/>
  <c r="L169" i="30"/>
  <c r="M169" i="30" s="1"/>
  <c r="L142" i="30"/>
  <c r="M142" i="30" s="1"/>
  <c r="L58" i="30"/>
  <c r="M58" i="30" s="1"/>
  <c r="L122" i="30"/>
  <c r="M122" i="30" s="1"/>
  <c r="L237" i="30"/>
  <c r="M237" i="30" s="1"/>
  <c r="L203" i="30"/>
  <c r="M203" i="30" s="1"/>
  <c r="L103" i="30"/>
  <c r="M103" i="30" s="1"/>
  <c r="L240" i="30"/>
  <c r="M240" i="30" s="1"/>
  <c r="L232" i="30"/>
  <c r="M232" i="30" s="1"/>
  <c r="L173" i="30"/>
  <c r="M173" i="30" s="1"/>
  <c r="L42" i="30"/>
  <c r="M42" i="30" s="1"/>
  <c r="L252" i="30"/>
  <c r="M252" i="30" s="1"/>
  <c r="L238" i="30"/>
  <c r="M238" i="30" s="1"/>
  <c r="L76" i="30"/>
  <c r="M76" i="30" s="1"/>
  <c r="L215" i="30"/>
  <c r="M215" i="30" s="1"/>
  <c r="L59" i="30"/>
  <c r="M59" i="30" s="1"/>
  <c r="L255" i="30"/>
  <c r="M255" i="30" s="1"/>
  <c r="L110" i="30"/>
  <c r="M110" i="30" s="1"/>
  <c r="L68" i="30"/>
  <c r="M68" i="30" s="1"/>
  <c r="L249" i="30"/>
  <c r="M249" i="30" s="1"/>
  <c r="L171" i="30"/>
  <c r="M171" i="30" s="1"/>
  <c r="L70" i="30"/>
  <c r="M70" i="30" s="1"/>
  <c r="L167" i="30"/>
  <c r="M167" i="30" s="1"/>
  <c r="L62" i="30"/>
  <c r="M62" i="30" s="1"/>
  <c r="L63" i="30"/>
  <c r="M63" i="30" s="1"/>
  <c r="L214" i="30"/>
  <c r="M214" i="30" s="1"/>
  <c r="L52" i="30"/>
  <c r="M52" i="30" s="1"/>
  <c r="L221" i="30"/>
  <c r="M221" i="30" s="1"/>
  <c r="L256" i="30"/>
  <c r="M256" i="30" s="1"/>
  <c r="L225" i="30"/>
  <c r="M225" i="30" s="1"/>
  <c r="L111" i="30"/>
  <c r="M111" i="30" s="1"/>
  <c r="L34" i="30"/>
  <c r="M34" i="30" s="1"/>
  <c r="L196" i="30"/>
  <c r="M196" i="30" s="1"/>
  <c r="L174" i="30"/>
  <c r="M174" i="30" s="1"/>
  <c r="L69" i="30"/>
  <c r="M69" i="30" s="1"/>
  <c r="L130" i="30"/>
  <c r="M130" i="30" s="1"/>
  <c r="L38" i="30"/>
  <c r="M38" i="30" s="1"/>
  <c r="L216" i="30"/>
  <c r="M216" i="30" s="1"/>
  <c r="L204" i="30"/>
  <c r="M204" i="30" s="1"/>
  <c r="L251" i="30"/>
  <c r="M251" i="30" s="1"/>
  <c r="L99" i="30"/>
  <c r="M99" i="30" s="1"/>
  <c r="L170" i="30"/>
  <c r="M170" i="30" s="1"/>
  <c r="L134" i="30"/>
  <c r="M134" i="30" s="1"/>
  <c r="L79" i="30"/>
  <c r="M79" i="30" s="1"/>
  <c r="L24" i="30"/>
  <c r="M24" i="30" s="1"/>
  <c r="L201" i="30"/>
  <c r="M201" i="30" s="1"/>
  <c r="L245" i="30"/>
  <c r="M245" i="30" s="1"/>
  <c r="L91" i="30"/>
  <c r="M91" i="30" s="1"/>
  <c r="L207" i="30"/>
  <c r="M207" i="30" s="1"/>
  <c r="L95" i="30"/>
  <c r="M95" i="30" s="1"/>
  <c r="L220" i="30"/>
  <c r="M220" i="30" s="1"/>
  <c r="L104" i="30"/>
  <c r="M104" i="30" s="1"/>
  <c r="L244" i="30"/>
  <c r="M244" i="30" s="1"/>
  <c r="L57" i="30"/>
  <c r="M57" i="30" s="1"/>
  <c r="L75" i="30"/>
  <c r="M75" i="30" s="1"/>
  <c r="L51" i="30"/>
  <c r="M51" i="30" s="1"/>
  <c r="L74" i="30"/>
  <c r="M74" i="30" s="1"/>
  <c r="L233" i="30"/>
  <c r="M233" i="30" s="1"/>
  <c r="L257" i="30"/>
  <c r="M257" i="30" s="1"/>
  <c r="L209" i="30"/>
  <c r="M209" i="30" s="1"/>
  <c r="L67" i="30"/>
  <c r="M67" i="30" s="1"/>
  <c r="L219" i="30"/>
  <c r="M219" i="30" s="1"/>
  <c r="L36" i="30"/>
  <c r="M36" i="30" s="1"/>
  <c r="L213" i="30"/>
  <c r="M213" i="30" s="1"/>
  <c r="L145" i="30"/>
  <c r="M145" i="30" s="1"/>
  <c r="L64" i="30"/>
  <c r="M64" i="30" s="1"/>
  <c r="L141" i="30"/>
  <c r="M141" i="30" s="1"/>
  <c r="L200" i="30"/>
  <c r="M200" i="30" s="1"/>
  <c r="L35" i="30"/>
  <c r="M35" i="30" s="1"/>
  <c r="L227" i="30"/>
  <c r="M227" i="30" s="1"/>
  <c r="L128" i="30"/>
  <c r="M128" i="30" s="1"/>
  <c r="L208" i="30"/>
  <c r="M208" i="30" s="1"/>
  <c r="L56" i="30"/>
  <c r="M56" i="30" s="1"/>
  <c r="L153" i="30"/>
  <c r="M153" i="30" s="1"/>
  <c r="L18" i="30"/>
  <c r="M18" i="30" s="1"/>
  <c r="L202" i="30"/>
  <c r="M202" i="30" s="1"/>
  <c r="L114" i="30"/>
  <c r="M114" i="30" s="1"/>
  <c r="L228" i="30"/>
  <c r="M228" i="30" s="1"/>
  <c r="L185" i="30"/>
  <c r="M185" i="30" s="1"/>
  <c r="L109" i="30"/>
  <c r="M109" i="30" s="1"/>
  <c r="L102" i="30"/>
  <c r="M102" i="30" s="1"/>
  <c r="L97" i="30"/>
  <c r="M97" i="30" s="1"/>
  <c r="L239" i="30"/>
  <c r="M239" i="30" s="1"/>
  <c r="L121" i="30"/>
  <c r="M121" i="30" s="1"/>
  <c r="L195" i="30"/>
  <c r="M195" i="30" s="1"/>
  <c r="L92" i="30"/>
  <c r="M92" i="30" s="1"/>
  <c r="L44" i="30"/>
  <c r="M44" i="30" s="1"/>
  <c r="L250" i="30"/>
  <c r="M250" i="30" s="1"/>
  <c r="L231" i="30"/>
  <c r="M231" i="30" s="1"/>
  <c r="L182" i="30"/>
  <c r="M182" i="30" s="1"/>
  <c r="L226" i="30"/>
  <c r="M226" i="30" s="1"/>
  <c r="L80" i="30"/>
  <c r="M80" i="30" s="1"/>
  <c r="L243" i="30"/>
  <c r="M243" i="30" s="1"/>
  <c r="L194" i="30"/>
  <c r="M194" i="30" s="1"/>
  <c r="L50" i="30"/>
  <c r="M50" i="30" s="1"/>
  <c r="L193" i="30"/>
  <c r="M193" i="30" s="1"/>
  <c r="L180" i="30"/>
  <c r="M180" i="30" s="1"/>
  <c r="L106" i="30"/>
  <c r="M106" i="30" s="1"/>
  <c r="L37" i="30"/>
  <c r="M37" i="30" s="1"/>
  <c r="A20" i="21" l="1"/>
  <c r="B20" i="21"/>
  <c r="C20" i="21"/>
  <c r="A21" i="21"/>
  <c r="B21" i="21"/>
  <c r="C21" i="21"/>
  <c r="A22" i="21"/>
  <c r="B22" i="21"/>
  <c r="C22" i="21"/>
  <c r="A23" i="21"/>
  <c r="B23" i="21"/>
  <c r="C23" i="21"/>
  <c r="A24" i="21"/>
  <c r="B24" i="21"/>
  <c r="C24" i="21"/>
  <c r="A25" i="21"/>
  <c r="B25" i="21"/>
  <c r="C25" i="21"/>
  <c r="A26" i="21"/>
  <c r="B26" i="21"/>
  <c r="C26" i="21"/>
  <c r="A27" i="21"/>
  <c r="B27" i="21"/>
  <c r="C27" i="21"/>
  <c r="A28" i="21"/>
  <c r="B28" i="21"/>
  <c r="C28" i="21"/>
  <c r="A29" i="21"/>
  <c r="B29" i="21"/>
  <c r="C29" i="21"/>
  <c r="A30" i="21"/>
  <c r="B30" i="21"/>
  <c r="C30" i="21"/>
  <c r="A31" i="21"/>
  <c r="B31" i="21"/>
  <c r="C31" i="21"/>
  <c r="A32" i="21"/>
  <c r="B32" i="21"/>
  <c r="C32" i="21"/>
  <c r="A33" i="21"/>
  <c r="B33" i="21"/>
  <c r="C33" i="21"/>
  <c r="A34" i="21"/>
  <c r="B34" i="21"/>
  <c r="C34" i="21"/>
  <c r="A35" i="21"/>
  <c r="B35" i="21"/>
  <c r="C35" i="21"/>
  <c r="A36" i="21"/>
  <c r="B36" i="21"/>
  <c r="C36" i="21"/>
  <c r="A37" i="21"/>
  <c r="B37" i="21"/>
  <c r="C37" i="21"/>
  <c r="A38" i="21"/>
  <c r="B38" i="21"/>
  <c r="C38" i="21"/>
  <c r="A39" i="21"/>
  <c r="B39" i="21"/>
  <c r="C39" i="21"/>
  <c r="A40" i="21"/>
  <c r="B40" i="21"/>
  <c r="C40" i="21"/>
  <c r="A41" i="21"/>
  <c r="B41" i="21"/>
  <c r="C41" i="21"/>
  <c r="A42" i="21"/>
  <c r="B42" i="21"/>
  <c r="C42" i="21"/>
  <c r="A43" i="21"/>
  <c r="B43" i="21"/>
  <c r="C43" i="21"/>
  <c r="A44" i="21"/>
  <c r="B44" i="21"/>
  <c r="C44" i="21"/>
  <c r="A45" i="21"/>
  <c r="B45" i="21"/>
  <c r="C45" i="21"/>
  <c r="A46" i="21"/>
  <c r="B46" i="21"/>
  <c r="C46" i="21"/>
  <c r="A47" i="21"/>
  <c r="B47" i="21"/>
  <c r="C47" i="21"/>
  <c r="A48" i="21"/>
  <c r="B48" i="21"/>
  <c r="C48" i="21"/>
  <c r="A49" i="21"/>
  <c r="B49" i="21"/>
  <c r="C49" i="21"/>
  <c r="A50" i="21"/>
  <c r="B50" i="21"/>
  <c r="C50" i="21"/>
  <c r="A51" i="21"/>
  <c r="B51" i="21"/>
  <c r="C51" i="21"/>
  <c r="A52" i="21"/>
  <c r="B52" i="21"/>
  <c r="C52" i="21"/>
  <c r="A53" i="21"/>
  <c r="B53" i="21"/>
  <c r="C53" i="21"/>
  <c r="A54" i="21"/>
  <c r="B54" i="21"/>
  <c r="C54" i="21"/>
  <c r="A55" i="21"/>
  <c r="B55" i="21"/>
  <c r="C55" i="21"/>
  <c r="A56" i="21"/>
  <c r="B56" i="21"/>
  <c r="C56" i="21"/>
  <c r="A57" i="21"/>
  <c r="B57" i="21"/>
  <c r="C57" i="21"/>
  <c r="A58" i="21"/>
  <c r="B58" i="21"/>
  <c r="C58" i="21"/>
  <c r="A59" i="21"/>
  <c r="B59" i="21"/>
  <c r="C59" i="21"/>
  <c r="A60" i="21"/>
  <c r="B60" i="21"/>
  <c r="C60" i="21"/>
  <c r="A61" i="21"/>
  <c r="B61" i="21"/>
  <c r="C61" i="21"/>
  <c r="A62" i="21"/>
  <c r="B62" i="21"/>
  <c r="C62" i="21"/>
  <c r="A63" i="21"/>
  <c r="B63" i="21"/>
  <c r="C63" i="21"/>
  <c r="A64" i="21"/>
  <c r="B64" i="21"/>
  <c r="C64" i="21"/>
  <c r="A65" i="21"/>
  <c r="B65" i="21"/>
  <c r="C65" i="21"/>
  <c r="A66" i="21"/>
  <c r="B66" i="21"/>
  <c r="C66" i="21"/>
  <c r="A67" i="21"/>
  <c r="B67" i="21"/>
  <c r="C67" i="21"/>
  <c r="A68" i="21"/>
  <c r="B68" i="21"/>
  <c r="C68" i="21"/>
  <c r="A69" i="21"/>
  <c r="B69" i="21"/>
  <c r="C69" i="21"/>
  <c r="A70" i="21"/>
  <c r="B70" i="21"/>
  <c r="C70" i="21"/>
  <c r="A71" i="21"/>
  <c r="B71" i="21"/>
  <c r="C71" i="21"/>
  <c r="A72" i="21"/>
  <c r="B72" i="21"/>
  <c r="C72" i="21"/>
  <c r="A73" i="21"/>
  <c r="B73" i="21"/>
  <c r="C73" i="21"/>
  <c r="A74" i="21"/>
  <c r="B74" i="21"/>
  <c r="C74" i="21"/>
  <c r="A75" i="21"/>
  <c r="B75" i="21"/>
  <c r="C75" i="21"/>
  <c r="A76" i="21"/>
  <c r="B76" i="21"/>
  <c r="C76" i="21"/>
  <c r="A77" i="21"/>
  <c r="B77" i="21"/>
  <c r="C77" i="21"/>
  <c r="A78" i="21"/>
  <c r="B78" i="21"/>
  <c r="C78" i="21"/>
  <c r="A79" i="21"/>
  <c r="B79" i="21"/>
  <c r="C79" i="21"/>
  <c r="A80" i="21"/>
  <c r="B80" i="21"/>
  <c r="C80" i="21"/>
  <c r="A81" i="21"/>
  <c r="B81" i="21"/>
  <c r="C81" i="21"/>
  <c r="A82" i="21"/>
  <c r="B82" i="21"/>
  <c r="C82" i="21"/>
  <c r="A83" i="21"/>
  <c r="B83" i="21"/>
  <c r="C83" i="21"/>
  <c r="A84" i="21"/>
  <c r="B84" i="21"/>
  <c r="C84" i="21"/>
  <c r="A85" i="21"/>
  <c r="B85" i="21"/>
  <c r="C85" i="21"/>
  <c r="A86" i="21"/>
  <c r="B86" i="21"/>
  <c r="C86" i="21"/>
  <c r="A87" i="21"/>
  <c r="B87" i="21"/>
  <c r="C87" i="21"/>
  <c r="A88" i="21"/>
  <c r="B88" i="21"/>
  <c r="C88" i="21"/>
  <c r="A89" i="21"/>
  <c r="B89" i="21"/>
  <c r="C89" i="21"/>
  <c r="A90" i="21"/>
  <c r="B90" i="21"/>
  <c r="C90" i="21"/>
  <c r="A91" i="21"/>
  <c r="B91" i="21"/>
  <c r="C91" i="21"/>
  <c r="A92" i="21"/>
  <c r="B92" i="21"/>
  <c r="C92" i="21"/>
  <c r="A93" i="21"/>
  <c r="B93" i="21"/>
  <c r="C93" i="21"/>
  <c r="A94" i="21"/>
  <c r="B94" i="21"/>
  <c r="C94" i="21"/>
  <c r="A95" i="21"/>
  <c r="B95" i="21"/>
  <c r="C95" i="21"/>
  <c r="A96" i="21"/>
  <c r="B96" i="21"/>
  <c r="C96" i="21"/>
  <c r="A16" i="21"/>
  <c r="B16" i="21"/>
  <c r="C16" i="21"/>
  <c r="A17" i="21"/>
  <c r="B17" i="21"/>
  <c r="C17" i="21"/>
  <c r="A18" i="21"/>
  <c r="B18" i="21"/>
  <c r="C18" i="21"/>
  <c r="C19" i="21"/>
  <c r="B19" i="21"/>
  <c r="A19" i="21"/>
  <c r="D17" i="2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D28" i="21" s="1"/>
  <c r="D29" i="21" s="1"/>
  <c r="D30" i="21" s="1"/>
  <c r="D31" i="21" s="1"/>
  <c r="D32" i="21" s="1"/>
  <c r="D33" i="21" s="1"/>
  <c r="D34" i="21" s="1"/>
  <c r="D35" i="21" s="1"/>
  <c r="D36" i="21" s="1"/>
  <c r="D37" i="21" s="1"/>
  <c r="D38" i="21" s="1"/>
  <c r="D39" i="21" s="1"/>
  <c r="D40" i="21" s="1"/>
  <c r="D41" i="21" s="1"/>
  <c r="D42" i="21" s="1"/>
  <c r="D43" i="21" s="1"/>
  <c r="D44" i="21" s="1"/>
  <c r="D45" i="21" s="1"/>
  <c r="D46" i="21" s="1"/>
  <c r="D47" i="21" s="1"/>
  <c r="D48" i="21" s="1"/>
  <c r="D49" i="21" s="1"/>
  <c r="D50" i="21" s="1"/>
  <c r="D51" i="21" s="1"/>
  <c r="D52" i="21" s="1"/>
  <c r="D53" i="21" s="1"/>
  <c r="D54" i="21" s="1"/>
  <c r="D55" i="21" s="1"/>
  <c r="D56" i="21" s="1"/>
  <c r="D57" i="21" s="1"/>
  <c r="D58" i="21" s="1"/>
  <c r="D59" i="21" s="1"/>
  <c r="D60" i="21" s="1"/>
  <c r="D61" i="21" s="1"/>
  <c r="D62" i="21" s="1"/>
  <c r="D63" i="21" s="1"/>
  <c r="D64" i="21" s="1"/>
  <c r="D65" i="21" s="1"/>
  <c r="D66" i="21" s="1"/>
  <c r="D67" i="21" s="1"/>
  <c r="D68" i="21" s="1"/>
  <c r="D69" i="21" s="1"/>
  <c r="D70" i="21" s="1"/>
  <c r="D71" i="21" s="1"/>
  <c r="D72" i="21" s="1"/>
  <c r="D73" i="21" s="1"/>
  <c r="D74" i="21" s="1"/>
  <c r="D75" i="21" s="1"/>
  <c r="D76" i="21" s="1"/>
  <c r="D77" i="21" s="1"/>
  <c r="D78" i="21" s="1"/>
  <c r="D79" i="21" s="1"/>
  <c r="D80" i="21" s="1"/>
  <c r="D81" i="21" s="1"/>
  <c r="D82" i="21" s="1"/>
  <c r="D83" i="21" s="1"/>
  <c r="D84" i="21" s="1"/>
  <c r="D85" i="21" s="1"/>
  <c r="D86" i="21" s="1"/>
  <c r="D87" i="21" s="1"/>
  <c r="D88" i="21" s="1"/>
  <c r="D89" i="21" s="1"/>
  <c r="D90" i="21" s="1"/>
  <c r="D91" i="21" s="1"/>
  <c r="D92" i="21" s="1"/>
  <c r="D93" i="21" s="1"/>
  <c r="D94" i="21" s="1"/>
  <c r="D95" i="21" s="1"/>
  <c r="D96" i="21" s="1"/>
  <c r="L15" i="21"/>
  <c r="L14" i="21"/>
  <c r="L11" i="21"/>
  <c r="L10" i="21"/>
  <c r="J84" i="21" l="1"/>
  <c r="K84" i="21" s="1"/>
  <c r="L84" i="21" s="1"/>
  <c r="J80" i="21"/>
  <c r="K80" i="21" s="1"/>
  <c r="L80" i="21" s="1"/>
  <c r="J76" i="21"/>
  <c r="K76" i="21" s="1"/>
  <c r="L76" i="21" s="1"/>
  <c r="J72" i="21"/>
  <c r="K72" i="21" s="1"/>
  <c r="L72" i="21" s="1"/>
  <c r="J68" i="21"/>
  <c r="K68" i="21" s="1"/>
  <c r="L68" i="21" s="1"/>
  <c r="J64" i="21"/>
  <c r="K64" i="21" s="1"/>
  <c r="L64" i="21" s="1"/>
  <c r="J60" i="21"/>
  <c r="K60" i="21" s="1"/>
  <c r="L60" i="21" s="1"/>
  <c r="J56" i="21"/>
  <c r="K56" i="21" s="1"/>
  <c r="L56" i="21" s="1"/>
  <c r="J52" i="21"/>
  <c r="K52" i="21" s="1"/>
  <c r="L52" i="21" s="1"/>
  <c r="J48" i="21"/>
  <c r="K48" i="21" s="1"/>
  <c r="L48" i="21" s="1"/>
  <c r="J44" i="21"/>
  <c r="K44" i="21" s="1"/>
  <c r="L44" i="21" s="1"/>
  <c r="J40" i="21"/>
  <c r="K40" i="21" s="1"/>
  <c r="L40" i="21" s="1"/>
  <c r="J36" i="21"/>
  <c r="K36" i="21" s="1"/>
  <c r="L36" i="21" s="1"/>
  <c r="J32" i="21"/>
  <c r="K32" i="21" s="1"/>
  <c r="L32" i="21" s="1"/>
  <c r="J28" i="21"/>
  <c r="K28" i="21" s="1"/>
  <c r="L28" i="21" s="1"/>
  <c r="J24" i="21"/>
  <c r="K24" i="21" s="1"/>
  <c r="L24" i="21" s="1"/>
  <c r="J20" i="21"/>
  <c r="K20" i="21" s="1"/>
  <c r="L20" i="21" s="1"/>
  <c r="J96" i="21"/>
  <c r="K96" i="21" s="1"/>
  <c r="L96" i="21" s="1"/>
  <c r="J88" i="21"/>
  <c r="K88" i="21" s="1"/>
  <c r="L88" i="21" s="1"/>
  <c r="J92" i="21"/>
  <c r="K92" i="21" s="1"/>
  <c r="L92" i="21" s="1"/>
  <c r="J21" i="21"/>
  <c r="K21" i="21" s="1"/>
  <c r="L21" i="21" s="1"/>
  <c r="J63" i="21"/>
  <c r="K63" i="21" s="1"/>
  <c r="L63" i="21" s="1"/>
  <c r="J47" i="21"/>
  <c r="K47" i="21" s="1"/>
  <c r="L47" i="21" s="1"/>
  <c r="J31" i="21"/>
  <c r="K31" i="21" s="1"/>
  <c r="L31" i="21" s="1"/>
  <c r="J16" i="21"/>
  <c r="K16" i="21" s="1"/>
  <c r="L16" i="21" s="1"/>
  <c r="J95" i="21"/>
  <c r="K95" i="21" s="1"/>
  <c r="L95" i="21" s="1"/>
  <c r="J71" i="21"/>
  <c r="K71" i="21" s="1"/>
  <c r="L71" i="21" s="1"/>
  <c r="J55" i="21"/>
  <c r="K55" i="21" s="1"/>
  <c r="L55" i="21" s="1"/>
  <c r="J39" i="21"/>
  <c r="K39" i="21" s="1"/>
  <c r="L39" i="21" s="1"/>
  <c r="J23" i="21"/>
  <c r="K23" i="21" s="1"/>
  <c r="L23" i="21" s="1"/>
  <c r="J89" i="21"/>
  <c r="K89" i="21" s="1"/>
  <c r="L89" i="21" s="1"/>
  <c r="J87" i="21"/>
  <c r="K87" i="21" s="1"/>
  <c r="L87" i="21" s="1"/>
  <c r="J75" i="21"/>
  <c r="K75" i="21" s="1"/>
  <c r="L75" i="21" s="1"/>
  <c r="J59" i="21"/>
  <c r="K59" i="21" s="1"/>
  <c r="L59" i="21" s="1"/>
  <c r="J43" i="21"/>
  <c r="K43" i="21" s="1"/>
  <c r="L43" i="21" s="1"/>
  <c r="J27" i="21"/>
  <c r="K27" i="21" s="1"/>
  <c r="L27" i="21" s="1"/>
  <c r="J79" i="21"/>
  <c r="K79" i="21" s="1"/>
  <c r="L79" i="21" s="1"/>
  <c r="J93" i="21"/>
  <c r="K93" i="21" s="1"/>
  <c r="L93" i="21" s="1"/>
  <c r="J61" i="21"/>
  <c r="K61" i="21" s="1"/>
  <c r="L61" i="21" s="1"/>
  <c r="J29" i="21"/>
  <c r="K29" i="21" s="1"/>
  <c r="L29" i="21" s="1"/>
  <c r="J18" i="21"/>
  <c r="K18" i="21" s="1"/>
  <c r="L18" i="21" s="1"/>
  <c r="J85" i="21"/>
  <c r="K85" i="21" s="1"/>
  <c r="L85" i="21" s="1"/>
  <c r="J77" i="21"/>
  <c r="K77" i="21" s="1"/>
  <c r="L77" i="21" s="1"/>
  <c r="J69" i="21"/>
  <c r="K69" i="21" s="1"/>
  <c r="L69" i="21" s="1"/>
  <c r="J53" i="21"/>
  <c r="K53" i="21" s="1"/>
  <c r="L53" i="21" s="1"/>
  <c r="J45" i="21"/>
  <c r="K45" i="21" s="1"/>
  <c r="L45" i="21" s="1"/>
  <c r="J37" i="21"/>
  <c r="K37" i="21" s="1"/>
  <c r="L37" i="21" s="1"/>
  <c r="J91" i="21"/>
  <c r="K91" i="21" s="1"/>
  <c r="L91" i="21" s="1"/>
  <c r="J83" i="21"/>
  <c r="K83" i="21" s="1"/>
  <c r="L83" i="21" s="1"/>
  <c r="J67" i="21"/>
  <c r="K67" i="21" s="1"/>
  <c r="L67" i="21" s="1"/>
  <c r="J51" i="21"/>
  <c r="K51" i="21" s="1"/>
  <c r="L51" i="21" s="1"/>
  <c r="J35" i="21"/>
  <c r="K35" i="21" s="1"/>
  <c r="L35" i="21" s="1"/>
  <c r="J19" i="21"/>
  <c r="K19" i="21" s="1"/>
  <c r="L19" i="21" s="1"/>
  <c r="J81" i="21"/>
  <c r="K81" i="21" s="1"/>
  <c r="L81" i="21" s="1"/>
  <c r="J73" i="21"/>
  <c r="K73" i="21" s="1"/>
  <c r="L73" i="21" s="1"/>
  <c r="J65" i="21"/>
  <c r="K65" i="21" s="1"/>
  <c r="L65" i="21" s="1"/>
  <c r="J57" i="21"/>
  <c r="K57" i="21" s="1"/>
  <c r="L57" i="21" s="1"/>
  <c r="J49" i="21"/>
  <c r="K49" i="21" s="1"/>
  <c r="L49" i="21" s="1"/>
  <c r="J41" i="21"/>
  <c r="K41" i="21" s="1"/>
  <c r="L41" i="21" s="1"/>
  <c r="J33" i="21"/>
  <c r="K33" i="21" s="1"/>
  <c r="L33" i="21" s="1"/>
  <c r="J25" i="21"/>
  <c r="K25" i="21" s="1"/>
  <c r="L25" i="21" s="1"/>
  <c r="J17" i="21"/>
  <c r="K17" i="21" s="1"/>
  <c r="L17" i="21" s="1"/>
  <c r="J94" i="21"/>
  <c r="K94" i="21" s="1"/>
  <c r="L94" i="21" s="1"/>
  <c r="J90" i="21"/>
  <c r="K90" i="21" s="1"/>
  <c r="L90" i="21" s="1"/>
  <c r="J86" i="21"/>
  <c r="K86" i="21" s="1"/>
  <c r="L86" i="21" s="1"/>
  <c r="J82" i="21"/>
  <c r="K82" i="21" s="1"/>
  <c r="L82" i="21" s="1"/>
  <c r="J78" i="21"/>
  <c r="K78" i="21" s="1"/>
  <c r="L78" i="21" s="1"/>
  <c r="J74" i="21"/>
  <c r="K74" i="21" s="1"/>
  <c r="L74" i="21" s="1"/>
  <c r="J70" i="21"/>
  <c r="K70" i="21" s="1"/>
  <c r="L70" i="21" s="1"/>
  <c r="J66" i="21"/>
  <c r="K66" i="21" s="1"/>
  <c r="L66" i="21" s="1"/>
  <c r="J62" i="21"/>
  <c r="K62" i="21" s="1"/>
  <c r="L62" i="21" s="1"/>
  <c r="J58" i="21"/>
  <c r="K58" i="21" s="1"/>
  <c r="L58" i="21" s="1"/>
  <c r="J54" i="21"/>
  <c r="K54" i="21" s="1"/>
  <c r="L54" i="21" s="1"/>
  <c r="J50" i="21"/>
  <c r="K50" i="21" s="1"/>
  <c r="L50" i="21" s="1"/>
  <c r="J46" i="21"/>
  <c r="K46" i="21" s="1"/>
  <c r="L46" i="21" s="1"/>
  <c r="J42" i="21"/>
  <c r="K42" i="21" s="1"/>
  <c r="L42" i="21" s="1"/>
  <c r="J38" i="21"/>
  <c r="K38" i="21" s="1"/>
  <c r="L38" i="21" s="1"/>
  <c r="J34" i="21"/>
  <c r="K34" i="21" s="1"/>
  <c r="L34" i="21" s="1"/>
  <c r="J30" i="21"/>
  <c r="K30" i="21" s="1"/>
  <c r="L30" i="21" s="1"/>
  <c r="J26" i="21"/>
  <c r="K26" i="21" s="1"/>
  <c r="L26" i="21" s="1"/>
  <c r="J22" i="21"/>
  <c r="K22" i="21" s="1"/>
  <c r="L22" i="21" s="1"/>
</calcChain>
</file>

<file path=xl/sharedStrings.xml><?xml version="1.0" encoding="utf-8"?>
<sst xmlns="http://schemas.openxmlformats.org/spreadsheetml/2006/main" count="1597" uniqueCount="34">
  <si>
    <t>a</t>
  </si>
  <si>
    <t>CN</t>
  </si>
  <si>
    <t>Z</t>
  </si>
  <si>
    <t>x</t>
  </si>
  <si>
    <t>f</t>
  </si>
  <si>
    <r>
      <t>i</t>
    </r>
    <r>
      <rPr>
        <sz val="11"/>
        <color indexed="8"/>
        <rFont val="Calibri"/>
        <family val="2"/>
      </rPr>
      <t>1</t>
    </r>
  </si>
  <si>
    <r>
      <t>i</t>
    </r>
    <r>
      <rPr>
        <sz val="11"/>
        <color indexed="8"/>
        <rFont val="Calibri"/>
        <family val="2"/>
      </rPr>
      <t>2</t>
    </r>
  </si>
  <si>
    <t>j</t>
  </si>
  <si>
    <t>energy(eV)</t>
    <phoneticPr fontId="1" type="noConversion"/>
  </si>
  <si>
    <t>bcc</t>
  </si>
  <si>
    <t>Elts</t>
    <phoneticPr fontId="1" type="noConversion"/>
  </si>
  <si>
    <t>structure</t>
    <phoneticPr fontId="1" type="noConversion"/>
  </si>
  <si>
    <t>E (eV)</t>
    <phoneticPr fontId="1" type="noConversion"/>
  </si>
  <si>
    <t>(Note that Function GHSER is from SGTE)</t>
    <phoneticPr fontId="1" type="noConversion"/>
  </si>
  <si>
    <t>`</t>
    <phoneticPr fontId="1" type="noConversion"/>
  </si>
  <si>
    <t>MO</t>
  </si>
  <si>
    <t>fcc</t>
    <phoneticPr fontId="1" type="noConversion"/>
  </si>
  <si>
    <t>NI</t>
  </si>
  <si>
    <t>NI</t>
    <phoneticPr fontId="1" type="noConversion"/>
  </si>
  <si>
    <t>No.</t>
    <phoneticPr fontId="1" type="noConversion"/>
  </si>
  <si>
    <t>RE</t>
  </si>
  <si>
    <t>H/30mol</t>
  </si>
  <si>
    <t>H</t>
  </si>
  <si>
    <t>Mo</t>
  </si>
  <si>
    <t>Re</t>
  </si>
  <si>
    <t>Ni</t>
  </si>
  <si>
    <t>hcp</t>
    <phoneticPr fontId="1" type="noConversion"/>
  </si>
  <si>
    <t>c</t>
    <phoneticPr fontId="1" type="noConversion"/>
  </si>
  <si>
    <t>g1</t>
    <phoneticPr fontId="1" type="noConversion"/>
  </si>
  <si>
    <t>g2</t>
    <phoneticPr fontId="1" type="noConversion"/>
  </si>
  <si>
    <t xml:space="preserve">                                                                                                </t>
    <phoneticPr fontId="1" type="noConversion"/>
  </si>
  <si>
    <t>H/58mol</t>
    <phoneticPr fontId="1" type="noConversion"/>
  </si>
  <si>
    <t>mag</t>
    <phoneticPr fontId="1" type="noConversion"/>
  </si>
  <si>
    <t>mag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</si>
</sst>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00_ "/>
    <numFmt numFmtId="177" formatCode="0.000"/>
    <numFmt numFmtId="178" formatCode="0.000000000_ "/>
    <numFmt numFmtId="179" formatCode="0.00000"/>
  </numFmts>
  <fonts count="9"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34"/>
      <scheme val="minor"/>
    </font>
    <font>
      <b/>
      <sz val="11"/>
      <color theme="1"/>
      <name val="ＭＳ Ｐゴシック"/>
      <family val="2"/>
      <scheme val="minor"/>
    </font>
    <font>
      <sz val="9"/>
      <color theme="1"/>
      <name val="Courier New"/>
      <family val="3"/>
    </font>
    <font>
      <sz val="11"/>
      <color indexed="8"/>
      <name val="ＭＳ Ｐゴシック"/>
      <family val="2"/>
      <scheme val="minor"/>
    </font>
    <font>
      <b/>
      <sz val="11"/>
      <color indexed="8"/>
      <name val="ＭＳ Ｐゴシック"/>
      <family val="2"/>
      <scheme val="minor"/>
    </font>
    <font>
      <i/>
      <sz val="11"/>
      <color indexed="8"/>
      <name val="ＭＳ Ｐゴシック"/>
      <family val="2"/>
      <scheme val="minor"/>
    </font>
    <font>
      <sz val="11"/>
      <color indexed="8"/>
      <name val="Calibri"/>
      <family val="2"/>
    </font>
    <font>
      <sz val="11"/>
      <color theme="1"/>
      <name val="ＭＳ Ｐゴシック"/>
      <family val="2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3" borderId="0" xfId="0" applyNumberFormat="1" applyFont="1" applyFill="1" applyBorder="1" applyAlignment="1" applyProtection="1">
      <alignment horizontal="center"/>
    </xf>
    <xf numFmtId="0" fontId="6" fillId="3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6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/>
    </xf>
    <xf numFmtId="17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8" fillId="7" borderId="0" xfId="1" applyAlignment="1">
      <alignment horizontal="center"/>
    </xf>
    <xf numFmtId="1" fontId="8" fillId="7" borderId="0" xfId="1" applyNumberFormat="1" applyAlignment="1">
      <alignment horizontal="center"/>
    </xf>
    <xf numFmtId="177" fontId="8" fillId="7" borderId="0" xfId="1" applyNumberFormat="1" applyAlignment="1">
      <alignment horizontal="center"/>
    </xf>
    <xf numFmtId="0" fontId="8" fillId="8" borderId="0" xfId="2" applyAlignment="1">
      <alignment horizontal="center"/>
    </xf>
    <xf numFmtId="1" fontId="8" fillId="8" borderId="0" xfId="2" applyNumberFormat="1" applyAlignment="1">
      <alignment horizontal="center"/>
    </xf>
    <xf numFmtId="177" fontId="8" fillId="8" borderId="0" xfId="2" applyNumberFormat="1" applyAlignment="1">
      <alignment horizontal="center"/>
    </xf>
    <xf numFmtId="0" fontId="8" fillId="9" borderId="0" xfId="3" applyAlignment="1">
      <alignment horizontal="center"/>
    </xf>
    <xf numFmtId="1" fontId="8" fillId="9" borderId="0" xfId="3" applyNumberFormat="1" applyAlignment="1">
      <alignment horizontal="center"/>
    </xf>
    <xf numFmtId="177" fontId="8" fillId="9" borderId="0" xfId="3" applyNumberFormat="1" applyAlignment="1">
      <alignment horizontal="center"/>
    </xf>
    <xf numFmtId="178" fontId="8" fillId="9" borderId="0" xfId="3" applyNumberFormat="1" applyAlignment="1">
      <alignment horizontal="center"/>
    </xf>
    <xf numFmtId="0" fontId="8" fillId="10" borderId="0" xfId="4" applyAlignment="1">
      <alignment horizontal="center"/>
    </xf>
    <xf numFmtId="1" fontId="8" fillId="10" borderId="0" xfId="4" applyNumberFormat="1" applyAlignment="1">
      <alignment horizontal="center"/>
    </xf>
    <xf numFmtId="177" fontId="8" fillId="10" borderId="0" xfId="4" applyNumberFormat="1" applyAlignment="1">
      <alignment horizontal="center"/>
    </xf>
    <xf numFmtId="0" fontId="8" fillId="11" borderId="0" xfId="5" applyAlignment="1">
      <alignment horizontal="center"/>
    </xf>
    <xf numFmtId="1" fontId="8" fillId="11" borderId="0" xfId="5" applyNumberFormat="1" applyAlignment="1">
      <alignment horizontal="center"/>
    </xf>
    <xf numFmtId="177" fontId="8" fillId="11" borderId="0" xfId="5" applyNumberFormat="1" applyAlignment="1">
      <alignment horizontal="center"/>
    </xf>
    <xf numFmtId="0" fontId="0" fillId="0" borderId="0" xfId="0" applyNumberFormat="1" applyAlignment="1">
      <alignment vertical="center"/>
    </xf>
    <xf numFmtId="0" fontId="8" fillId="11" borderId="0" xfId="5" applyNumberFormat="1" applyAlignment="1">
      <alignment horizontal="center"/>
    </xf>
    <xf numFmtId="177" fontId="8" fillId="11" borderId="0" xfId="5" applyNumberFormat="1" applyBorder="1" applyAlignment="1" applyProtection="1">
      <alignment horizontal="center"/>
    </xf>
    <xf numFmtId="11" fontId="8" fillId="11" borderId="0" xfId="5" applyNumberFormat="1" applyAlignment="1">
      <alignment horizontal="center"/>
    </xf>
    <xf numFmtId="0" fontId="8" fillId="7" borderId="0" xfId="1" applyNumberFormat="1" applyAlignment="1">
      <alignment horizontal="center"/>
    </xf>
    <xf numFmtId="177" fontId="8" fillId="7" borderId="0" xfId="1" applyNumberFormat="1" applyBorder="1" applyAlignment="1" applyProtection="1">
      <alignment horizontal="center"/>
    </xf>
    <xf numFmtId="11" fontId="8" fillId="7" borderId="0" xfId="1" applyNumberFormat="1" applyAlignment="1">
      <alignment horizontal="center"/>
    </xf>
    <xf numFmtId="0" fontId="8" fillId="8" borderId="0" xfId="2" applyNumberFormat="1" applyAlignment="1">
      <alignment horizontal="center"/>
    </xf>
    <xf numFmtId="177" fontId="8" fillId="8" borderId="0" xfId="2" applyNumberFormat="1" applyBorder="1" applyAlignment="1" applyProtection="1">
      <alignment horizontal="center"/>
    </xf>
    <xf numFmtId="11" fontId="8" fillId="8" borderId="0" xfId="2" applyNumberFormat="1" applyAlignment="1">
      <alignment horizontal="center"/>
    </xf>
    <xf numFmtId="0" fontId="8" fillId="9" borderId="0" xfId="3" applyNumberFormat="1" applyAlignment="1">
      <alignment horizontal="center"/>
    </xf>
    <xf numFmtId="177" fontId="8" fillId="9" borderId="0" xfId="3" applyNumberFormat="1" applyBorder="1" applyAlignment="1" applyProtection="1">
      <alignment horizontal="center"/>
    </xf>
    <xf numFmtId="176" fontId="8" fillId="9" borderId="0" xfId="3" applyNumberFormat="1" applyAlignment="1">
      <alignment horizontal="center" vertical="center"/>
    </xf>
    <xf numFmtId="11" fontId="8" fillId="9" borderId="0" xfId="3" applyNumberFormat="1" applyAlignment="1">
      <alignment horizontal="center"/>
    </xf>
    <xf numFmtId="0" fontId="8" fillId="10" borderId="0" xfId="4" applyNumberFormat="1" applyAlignment="1">
      <alignment horizontal="center"/>
    </xf>
    <xf numFmtId="177" fontId="8" fillId="10" borderId="0" xfId="4" applyNumberFormat="1" applyBorder="1" applyAlignment="1" applyProtection="1">
      <alignment horizontal="center"/>
    </xf>
    <xf numFmtId="178" fontId="8" fillId="10" borderId="0" xfId="4" applyNumberFormat="1" applyAlignment="1">
      <alignment horizontal="center"/>
    </xf>
    <xf numFmtId="11" fontId="8" fillId="10" borderId="0" xfId="4" applyNumberFormat="1" applyAlignment="1">
      <alignment horizontal="center"/>
    </xf>
    <xf numFmtId="179" fontId="3" fillId="5" borderId="0" xfId="0" applyNumberFormat="1" applyFont="1" applyFill="1" applyAlignment="1">
      <alignment horizontal="center"/>
    </xf>
    <xf numFmtId="11" fontId="0" fillId="0" borderId="0" xfId="0" applyNumberFormat="1"/>
  </cellXfs>
  <cellStyles count="6">
    <cellStyle name="20% - 着色 1" xfId="1" builtinId="30"/>
    <cellStyle name="20% - 着色 2" xfId="2" builtinId="34"/>
    <cellStyle name="20% - 着色 3" xfId="3" builtinId="38"/>
    <cellStyle name="20% - 着色 4" xfId="4" builtinId="42"/>
    <cellStyle name="20% - 着色 6" xfId="5" builtinId="50"/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4"/>
  <sheetViews>
    <sheetView workbookViewId="0">
      <selection activeCell="N15" sqref="N15"/>
    </sheetView>
  </sheetViews>
  <sheetFormatPr defaultColWidth="9" defaultRowHeight="13.8"/>
  <cols>
    <col min="1" max="3" width="12.77734375" style="1" bestFit="1" customWidth="1"/>
    <col min="4" max="4" width="4.88671875" style="1" bestFit="1" customWidth="1"/>
    <col min="5" max="6" width="3.5546875" style="1" bestFit="1" customWidth="1"/>
    <col min="7" max="8" width="4.21875" style="1" bestFit="1" customWidth="1"/>
    <col min="9" max="9" width="3.5546875" style="1" bestFit="1" customWidth="1"/>
    <col min="10" max="10" width="11.6640625" style="1" bestFit="1" customWidth="1"/>
    <col min="11" max="11" width="6.5546875" style="1" bestFit="1" customWidth="1"/>
    <col min="12" max="12" width="8.5546875" style="1" bestFit="1" customWidth="1"/>
    <col min="13" max="13" width="86.33203125" style="4" bestFit="1" customWidth="1"/>
    <col min="14" max="16384" width="9" style="1"/>
  </cols>
  <sheetData>
    <row r="1" spans="1:19">
      <c r="H1" s="4"/>
    </row>
    <row r="2" spans="1:19">
      <c r="A2" s="12"/>
      <c r="B2" s="4"/>
      <c r="C2" s="4"/>
      <c r="D2" s="4"/>
      <c r="E2" s="4"/>
      <c r="H2" s="4"/>
      <c r="M2" s="1"/>
    </row>
    <row r="3" spans="1:19">
      <c r="A3" s="4" t="s">
        <v>10</v>
      </c>
      <c r="B3" s="4" t="s">
        <v>11</v>
      </c>
      <c r="C3" s="4" t="s">
        <v>12</v>
      </c>
      <c r="D3" s="4"/>
      <c r="E3"/>
      <c r="H3" s="4"/>
    </row>
    <row r="4" spans="1:19">
      <c r="A4" s="5" t="s">
        <v>15</v>
      </c>
      <c r="B4" s="14" t="s">
        <v>9</v>
      </c>
      <c r="C4" s="61">
        <v>-10.911289999999999</v>
      </c>
      <c r="D4" s="4"/>
      <c r="E4"/>
      <c r="F4" s="21"/>
    </row>
    <row r="5" spans="1:19">
      <c r="A5" s="5" t="s">
        <v>20</v>
      </c>
      <c r="B5" s="14" t="s">
        <v>26</v>
      </c>
      <c r="C5" s="61">
        <v>-12.350281000000001</v>
      </c>
      <c r="D5" s="4"/>
      <c r="E5"/>
      <c r="F5" s="21"/>
    </row>
    <row r="6" spans="1:19">
      <c r="A6" s="5" t="s">
        <v>18</v>
      </c>
      <c r="B6" s="14" t="s">
        <v>16</v>
      </c>
      <c r="C6" s="61">
        <v>-5.3959055999999999</v>
      </c>
      <c r="D6" s="4"/>
      <c r="E6"/>
      <c r="F6" s="21"/>
    </row>
    <row r="7" spans="1:19">
      <c r="A7" s="11"/>
      <c r="E7"/>
    </row>
    <row r="8" spans="1:19">
      <c r="A8" s="4"/>
      <c r="B8" s="11"/>
    </row>
    <row r="9" spans="1:19">
      <c r="A9" s="5"/>
      <c r="B9" s="5"/>
      <c r="M9" s="15" t="s">
        <v>13</v>
      </c>
    </row>
    <row r="10" spans="1:19">
      <c r="A10" s="5"/>
      <c r="B10" s="5"/>
      <c r="J10" s="19"/>
      <c r="L10" s="19"/>
      <c r="M10" s="4" t="str">
        <f>"$ ************* TO BE PASTED INTO TDB FILE "</f>
        <v xml:space="preserve">$ ************* TO BE PASTED INTO TDB FILE </v>
      </c>
    </row>
    <row r="11" spans="1:19">
      <c r="A11" s="5"/>
      <c r="B11" s="5"/>
      <c r="M11" s="4" t="str">
        <f>"$ *****************************************"</f>
        <v>$ *****************************************</v>
      </c>
    </row>
    <row r="12" spans="1:19">
      <c r="M12" s="4" t="s">
        <v>14</v>
      </c>
    </row>
    <row r="13" spans="1:19">
      <c r="C13" s="7"/>
      <c r="D13" s="23" t="s">
        <v>1</v>
      </c>
      <c r="E13" s="24">
        <v>12</v>
      </c>
      <c r="F13" s="24">
        <v>15</v>
      </c>
      <c r="G13" s="24">
        <v>14</v>
      </c>
      <c r="H13" s="24">
        <v>12</v>
      </c>
      <c r="I13" s="24">
        <v>14</v>
      </c>
      <c r="M13" s="4" t="str">
        <f>"CONSTITUENT SIGMA : "&amp;A4&amp;","&amp;A5&amp;","&amp;A6&amp;" : "&amp;A4&amp;","&amp;A5&amp;","&amp;A6&amp;" : "&amp;A4&amp;","&amp;A5&amp;","&amp;A6&amp;" : "&amp;A4&amp;","&amp;A5&amp;","&amp;A6&amp;": "&amp;A4&amp;","&amp;A5&amp;","&amp;A6&amp;" : !"</f>
        <v>CONSTITUENT SIGMA : MO,RE,NI : MO,RE,NI : MO,RE,NI : MO,RE,NI: MO,RE,NI : !</v>
      </c>
    </row>
    <row r="14" spans="1:19">
      <c r="A14" s="13" t="s">
        <v>15</v>
      </c>
      <c r="B14" s="13" t="s">
        <v>20</v>
      </c>
      <c r="C14" s="13" t="s">
        <v>18</v>
      </c>
      <c r="D14" s="23" t="s">
        <v>2</v>
      </c>
      <c r="E14" s="24">
        <v>2</v>
      </c>
      <c r="F14" s="24">
        <v>4</v>
      </c>
      <c r="G14" s="24">
        <v>8</v>
      </c>
      <c r="H14" s="24">
        <v>8</v>
      </c>
      <c r="I14" s="24">
        <v>8</v>
      </c>
      <c r="M14" s="4" t="str">
        <f>"FUN EVTOJ 298.15 96485.5547;,, N !"</f>
        <v>FUN EVTOJ 298.15 96485.5547;,, N !</v>
      </c>
    </row>
    <row r="15" spans="1:19" ht="14.4">
      <c r="A15" s="25" t="s">
        <v>3</v>
      </c>
      <c r="B15" s="25" t="s">
        <v>3</v>
      </c>
      <c r="C15" s="25" t="s">
        <v>3</v>
      </c>
      <c r="D15" s="25" t="s">
        <v>19</v>
      </c>
      <c r="E15" s="26" t="s">
        <v>0</v>
      </c>
      <c r="F15" s="26" t="s">
        <v>4</v>
      </c>
      <c r="G15" s="26" t="s">
        <v>5</v>
      </c>
      <c r="H15" s="26" t="s">
        <v>6</v>
      </c>
      <c r="I15" s="26" t="s">
        <v>7</v>
      </c>
      <c r="J15" s="1" t="s">
        <v>8</v>
      </c>
      <c r="K15" s="1" t="s">
        <v>22</v>
      </c>
      <c r="L15" s="20" t="s">
        <v>21</v>
      </c>
      <c r="M15" s="4" t="str">
        <f>"$ ***************Thermodynamic databases**************************"</f>
        <v>$ ***************Thermodynamic databases**************************</v>
      </c>
      <c r="N15" s="1" t="s">
        <v>32</v>
      </c>
    </row>
    <row r="16" spans="1:19" s="40" customFormat="1" ht="13.2">
      <c r="A16" s="40">
        <f t="shared" ref="A16:A48" si="0">(IF(E16=$A$14,1,0)*E$14+IF(F16=$A$14,1,0)*F$14+IF(G16=$A$14,1,0)*G$14+IF(H16=$A$14,1,0)*H$14+IF(I16=$A$14,1,0)*I$14)/SUM(E$14:I$14)</f>
        <v>1</v>
      </c>
      <c r="B16" s="40">
        <f>(IF(E16=$B$14,1,0)*E$14+IF(F16=$B$14,1,0)*F$14+IF(G16=$B$14,1,0)*G$14+IF(H16=$B$14,1,0)*H$14+IF(I16=$B$14,1,0)*I$14)/SUM(E$14:I$14)</f>
        <v>0</v>
      </c>
      <c r="C16" s="40">
        <f>(IF(E16=$C$14,1,0)*E$14+IF(F16=$C$14,1,0)*F$14+IF(G16=$C$14,1,0)*G$14+IF(H16=$C$14,1,0)*H$14+IF(I16=$C$14,1,0)*I$14)/SUM(E$14:I$14)</f>
        <v>0</v>
      </c>
      <c r="D16" s="40">
        <v>1</v>
      </c>
      <c r="E16" s="40" t="s">
        <v>15</v>
      </c>
      <c r="F16" s="40" t="s">
        <v>15</v>
      </c>
      <c r="G16" s="40" t="s">
        <v>15</v>
      </c>
      <c r="H16" s="40" t="s">
        <v>15</v>
      </c>
      <c r="I16" s="40" t="s">
        <v>15</v>
      </c>
      <c r="J16" s="40">
        <v>-322.37720999999999</v>
      </c>
      <c r="K16" s="41">
        <f t="shared" ref="K16:K79" si="1">(J16/30-A16*$C$4-B16*$C$5-C16*$C$6)*96485.5547</f>
        <v>15957.070492950126</v>
      </c>
      <c r="L16" s="41">
        <f>ROUND(K16*30,0)</f>
        <v>478712</v>
      </c>
      <c r="M16" s="42" t="str">
        <f t="shared" ref="M16:M79" si="2">"PARA G(SIGMA,"&amp;E16&amp;":"&amp;F16&amp;":"&amp;G16&amp;":"&amp;H16&amp;":"&amp;I16&amp;";0),,  "&amp;A16*30&amp;"*GSIGMO+"&amp;B16*30&amp;"*GSIGRE+"&amp;C16*30&amp;"*GSIGNI+"&amp;L16&amp;";,, N  !"</f>
        <v>PARA G(SIGMA,MO:MO:MO:MO:MO;0),,  30*GSIGMO+0*GSIGRE+0*GSIGNI+478712;,, N  !</v>
      </c>
      <c r="N16" s="40">
        <v>0</v>
      </c>
      <c r="Q16" s="46"/>
      <c r="S16" s="46"/>
    </row>
    <row r="17" spans="1:19" s="40" customFormat="1" ht="13.2">
      <c r="A17" s="40">
        <f t="shared" si="0"/>
        <v>0</v>
      </c>
      <c r="B17" s="40">
        <f t="shared" ref="B17:B80" si="3">(IF(E17=$B$14,1,0)*E$14+IF(F17=$B$14,1,0)*F$14+IF(G17=$B$14,1,0)*G$14+IF(H17=$B$14,1,0)*H$14+IF(I17=$B$14,1,0)*I$14)/SUM(E$14:I$14)</f>
        <v>1</v>
      </c>
      <c r="C17" s="40">
        <f t="shared" ref="C17:C80" si="4">(IF(E17=$C$14,1,0)*E$14+IF(F17=$C$14,1,0)*F$14+IF(G17=$C$14,1,0)*G$14+IF(H17=$C$14,1,0)*H$14+IF(I17=$C$14,1,0)*I$14)/SUM(E$14:I$14)</f>
        <v>0</v>
      </c>
      <c r="D17" s="40">
        <f>D16+1</f>
        <v>2</v>
      </c>
      <c r="E17" s="40" t="s">
        <v>20</v>
      </c>
      <c r="F17" s="40" t="s">
        <v>20</v>
      </c>
      <c r="G17" s="40" t="s">
        <v>20</v>
      </c>
      <c r="H17" s="40" t="s">
        <v>20</v>
      </c>
      <c r="I17" s="40" t="s">
        <v>20</v>
      </c>
      <c r="J17" s="40">
        <v>-367.55185</v>
      </c>
      <c r="K17" s="41">
        <f t="shared" si="1"/>
        <v>9508.9087104975169</v>
      </c>
      <c r="L17" s="41">
        <f t="shared" ref="L17:L80" si="5">ROUND(K17*30,0)</f>
        <v>285267</v>
      </c>
      <c r="M17" s="42" t="str">
        <f t="shared" si="2"/>
        <v>PARA G(SIGMA,RE:RE:RE:RE:RE;0),,  0*GSIGMO+30*GSIGRE+0*GSIGNI+285267;,, N  !</v>
      </c>
      <c r="N17" s="40">
        <v>-1.1999999999999999E-3</v>
      </c>
      <c r="Q17" s="46"/>
      <c r="S17" s="46"/>
    </row>
    <row r="18" spans="1:19" s="40" customFormat="1" ht="13.2">
      <c r="A18" s="40">
        <f t="shared" si="0"/>
        <v>0</v>
      </c>
      <c r="B18" s="40">
        <f t="shared" si="3"/>
        <v>0</v>
      </c>
      <c r="C18" s="40">
        <f t="shared" si="4"/>
        <v>1</v>
      </c>
      <c r="D18" s="40">
        <f t="shared" ref="D18:D81" si="6">D17+1</f>
        <v>3</v>
      </c>
      <c r="E18" s="40" t="s">
        <v>17</v>
      </c>
      <c r="F18" s="40" t="s">
        <v>17</v>
      </c>
      <c r="G18" s="40" t="s">
        <v>17</v>
      </c>
      <c r="H18" s="40" t="s">
        <v>17</v>
      </c>
      <c r="I18" s="40" t="s">
        <v>17</v>
      </c>
      <c r="J18" s="40">
        <v>-158.96702999999999</v>
      </c>
      <c r="K18" s="41">
        <f t="shared" si="1"/>
        <v>9359.5426394516198</v>
      </c>
      <c r="L18" s="41">
        <f t="shared" si="5"/>
        <v>280786</v>
      </c>
      <c r="M18" s="42" t="str">
        <f t="shared" si="2"/>
        <v>PARA G(SIGMA,NI:NI:NI:NI:NI;0),,  0*GSIGMO+0*GSIGRE+30*GSIGNI+280786;,, N  !</v>
      </c>
      <c r="N18" s="40">
        <v>17.682600000000001</v>
      </c>
      <c r="Q18" s="46"/>
      <c r="S18" s="46"/>
    </row>
    <row r="19" spans="1:19" s="27" customFormat="1" ht="13.2">
      <c r="A19" s="27">
        <f t="shared" si="0"/>
        <v>0.93333333333333335</v>
      </c>
      <c r="B19" s="27">
        <f t="shared" si="3"/>
        <v>6.6666666666666666E-2</v>
      </c>
      <c r="C19" s="27">
        <f t="shared" si="4"/>
        <v>0</v>
      </c>
      <c r="D19" s="27">
        <f t="shared" si="6"/>
        <v>4</v>
      </c>
      <c r="E19" s="27" t="s">
        <v>20</v>
      </c>
      <c r="F19" s="27" t="s">
        <v>15</v>
      </c>
      <c r="G19" s="27" t="s">
        <v>15</v>
      </c>
      <c r="H19" s="27" t="s">
        <v>15</v>
      </c>
      <c r="I19" s="27" t="s">
        <v>15</v>
      </c>
      <c r="J19" s="27">
        <v>-326.06353000000001</v>
      </c>
      <c r="K19" s="28">
        <f t="shared" si="1"/>
        <v>13357.305815780315</v>
      </c>
      <c r="L19" s="28">
        <f t="shared" si="5"/>
        <v>400719</v>
      </c>
      <c r="M19" s="29" t="str">
        <f t="shared" si="2"/>
        <v>PARA G(SIGMA,RE:MO:MO:MO:MO;0),,  28*GSIGMO+2*GSIGRE+0*GSIGNI+400719;,, N  !</v>
      </c>
      <c r="N19" s="27">
        <v>-1E-4</v>
      </c>
      <c r="Q19" s="49"/>
      <c r="S19" s="49"/>
    </row>
    <row r="20" spans="1:19" s="27" customFormat="1" ht="13.2">
      <c r="A20" s="27">
        <f t="shared" si="0"/>
        <v>0.8666666666666667</v>
      </c>
      <c r="B20" s="27">
        <f t="shared" si="3"/>
        <v>0.13333333333333333</v>
      </c>
      <c r="C20" s="27">
        <f t="shared" si="4"/>
        <v>0</v>
      </c>
      <c r="D20" s="27">
        <f t="shared" si="6"/>
        <v>5</v>
      </c>
      <c r="E20" s="27" t="s">
        <v>15</v>
      </c>
      <c r="F20" s="27" t="s">
        <v>20</v>
      </c>
      <c r="G20" s="27" t="s">
        <v>15</v>
      </c>
      <c r="H20" s="27" t="s">
        <v>15</v>
      </c>
      <c r="I20" s="27" t="s">
        <v>15</v>
      </c>
      <c r="J20" s="27">
        <v>-328.16529000000003</v>
      </c>
      <c r="K20" s="28">
        <f t="shared" si="1"/>
        <v>15853.779490458614</v>
      </c>
      <c r="L20" s="28">
        <f t="shared" si="5"/>
        <v>475613</v>
      </c>
      <c r="M20" s="29" t="str">
        <f t="shared" si="2"/>
        <v>PARA G(SIGMA,MO:RE:MO:MO:MO;0),,  26*GSIGMO+4*GSIGRE+0*GSIGNI+475613;,, N  !</v>
      </c>
      <c r="N20" s="27">
        <v>2.9999999999999997E-4</v>
      </c>
      <c r="Q20" s="49"/>
      <c r="S20" s="49"/>
    </row>
    <row r="21" spans="1:19" s="27" customFormat="1" ht="13.2">
      <c r="A21" s="27">
        <f t="shared" si="0"/>
        <v>0.8</v>
      </c>
      <c r="B21" s="27">
        <f t="shared" si="3"/>
        <v>0.2</v>
      </c>
      <c r="C21" s="27">
        <f t="shared" si="4"/>
        <v>0</v>
      </c>
      <c r="D21" s="27">
        <f t="shared" si="6"/>
        <v>6</v>
      </c>
      <c r="E21" s="27" t="s">
        <v>20</v>
      </c>
      <c r="F21" s="27" t="s">
        <v>20</v>
      </c>
      <c r="G21" s="27" t="s">
        <v>15</v>
      </c>
      <c r="H21" s="27" t="s">
        <v>15</v>
      </c>
      <c r="I21" s="27" t="s">
        <v>15</v>
      </c>
      <c r="J21" s="27">
        <v>-331.64355</v>
      </c>
      <c r="K21" s="28">
        <f t="shared" si="1"/>
        <v>13923.174296984993</v>
      </c>
      <c r="L21" s="28">
        <f t="shared" si="5"/>
        <v>417695</v>
      </c>
      <c r="M21" s="29" t="str">
        <f t="shared" si="2"/>
        <v>PARA G(SIGMA,RE:RE:MO:MO:MO;0),,  24*GSIGMO+6*GSIGRE+0*GSIGNI+417695;,, N  !</v>
      </c>
      <c r="N21" s="27">
        <v>2.9999999999999997E-4</v>
      </c>
      <c r="Q21" s="49"/>
      <c r="S21" s="49"/>
    </row>
    <row r="22" spans="1:19" s="27" customFormat="1" ht="13.2">
      <c r="A22" s="27">
        <f t="shared" si="0"/>
        <v>0.73333333333333328</v>
      </c>
      <c r="B22" s="27">
        <f t="shared" si="3"/>
        <v>0.26666666666666666</v>
      </c>
      <c r="C22" s="27">
        <f t="shared" si="4"/>
        <v>0</v>
      </c>
      <c r="D22" s="27">
        <f t="shared" si="6"/>
        <v>7</v>
      </c>
      <c r="E22" s="27" t="s">
        <v>15</v>
      </c>
      <c r="F22" s="27" t="s">
        <v>15</v>
      </c>
      <c r="G22" s="27" t="s">
        <v>20</v>
      </c>
      <c r="H22" s="27" t="s">
        <v>15</v>
      </c>
      <c r="I22" s="27" t="s">
        <v>15</v>
      </c>
      <c r="J22" s="27">
        <v>-334.90460000000002</v>
      </c>
      <c r="K22" s="28">
        <f t="shared" si="1"/>
        <v>12691.156681390807</v>
      </c>
      <c r="L22" s="28">
        <f t="shared" si="5"/>
        <v>380735</v>
      </c>
      <c r="M22" s="29" t="str">
        <f t="shared" si="2"/>
        <v>PARA G(SIGMA,MO:MO:RE:MO:MO;0),,  22*GSIGMO+8*GSIGRE+0*GSIGNI+380735;,, N  !</v>
      </c>
      <c r="N22" s="27">
        <v>2.9999999999999997E-4</v>
      </c>
      <c r="Q22" s="49"/>
      <c r="S22" s="49"/>
    </row>
    <row r="23" spans="1:19" s="27" customFormat="1" ht="13.2">
      <c r="A23" s="27">
        <f t="shared" si="0"/>
        <v>0.73333333333333328</v>
      </c>
      <c r="B23" s="27">
        <f t="shared" si="3"/>
        <v>0.26666666666666666</v>
      </c>
      <c r="C23" s="27">
        <f t="shared" si="4"/>
        <v>0</v>
      </c>
      <c r="D23" s="27">
        <f t="shared" si="6"/>
        <v>8</v>
      </c>
      <c r="E23" s="27" t="s">
        <v>15</v>
      </c>
      <c r="F23" s="27" t="s">
        <v>15</v>
      </c>
      <c r="G23" s="27" t="s">
        <v>15</v>
      </c>
      <c r="H23" s="27" t="s">
        <v>20</v>
      </c>
      <c r="I23" s="27" t="s">
        <v>15</v>
      </c>
      <c r="J23" s="27">
        <v>-337.38936999999999</v>
      </c>
      <c r="K23" s="28">
        <f t="shared" si="1"/>
        <v>4699.676289660365</v>
      </c>
      <c r="L23" s="28">
        <f t="shared" si="5"/>
        <v>140990</v>
      </c>
      <c r="M23" s="29" t="str">
        <f t="shared" si="2"/>
        <v>PARA G(SIGMA,MO:MO:MO:RE:MO;0),,  22*GSIGMO+8*GSIGRE+0*GSIGNI+140990;,, N  !</v>
      </c>
      <c r="N23" s="27">
        <v>1E-4</v>
      </c>
      <c r="Q23" s="49"/>
      <c r="S23" s="49"/>
    </row>
    <row r="24" spans="1:19" s="27" customFormat="1" ht="13.2">
      <c r="A24" s="27">
        <f t="shared" si="0"/>
        <v>0.73333333333333328</v>
      </c>
      <c r="B24" s="27">
        <f t="shared" si="3"/>
        <v>0.26666666666666666</v>
      </c>
      <c r="C24" s="27">
        <f t="shared" si="4"/>
        <v>0</v>
      </c>
      <c r="D24" s="27">
        <f t="shared" si="6"/>
        <v>9</v>
      </c>
      <c r="E24" s="27" t="s">
        <v>15</v>
      </c>
      <c r="F24" s="27" t="s">
        <v>15</v>
      </c>
      <c r="G24" s="27" t="s">
        <v>15</v>
      </c>
      <c r="H24" s="27" t="s">
        <v>15</v>
      </c>
      <c r="I24" s="27" t="s">
        <v>20</v>
      </c>
      <c r="J24" s="27">
        <v>-335.01949999999999</v>
      </c>
      <c r="K24" s="28">
        <f t="shared" si="1"/>
        <v>12321.617006889914</v>
      </c>
      <c r="L24" s="28">
        <f t="shared" si="5"/>
        <v>369649</v>
      </c>
      <c r="M24" s="29" t="str">
        <f t="shared" si="2"/>
        <v>PARA G(SIGMA,MO:MO:MO:MO:RE;0),,  22*GSIGMO+8*GSIGRE+0*GSIGNI+369649;,, N  !</v>
      </c>
      <c r="N24" s="27">
        <v>1E-4</v>
      </c>
      <c r="Q24" s="49"/>
      <c r="S24" s="49"/>
    </row>
    <row r="25" spans="1:19" s="27" customFormat="1" ht="13.2">
      <c r="A25" s="27">
        <f t="shared" si="0"/>
        <v>0.66666666666666663</v>
      </c>
      <c r="B25" s="27">
        <f t="shared" si="3"/>
        <v>0.33333333333333331</v>
      </c>
      <c r="C25" s="27">
        <f t="shared" si="4"/>
        <v>0</v>
      </c>
      <c r="D25" s="27">
        <f t="shared" si="6"/>
        <v>10</v>
      </c>
      <c r="E25" s="27" t="s">
        <v>20</v>
      </c>
      <c r="F25" s="27" t="s">
        <v>15</v>
      </c>
      <c r="G25" s="27" t="s">
        <v>20</v>
      </c>
      <c r="H25" s="27" t="s">
        <v>15</v>
      </c>
      <c r="I25" s="27" t="s">
        <v>15</v>
      </c>
      <c r="J25" s="27">
        <v>-338.63682999999997</v>
      </c>
      <c r="K25" s="28">
        <f t="shared" si="1"/>
        <v>9943.7369436789577</v>
      </c>
      <c r="L25" s="28">
        <f t="shared" si="5"/>
        <v>298312</v>
      </c>
      <c r="M25" s="29" t="str">
        <f t="shared" si="2"/>
        <v>PARA G(SIGMA,RE:MO:RE:MO:MO;0),,  20*GSIGMO+10*GSIGRE+0*GSIGNI+298312;,, N  !</v>
      </c>
      <c r="N25" s="27">
        <v>-1E-4</v>
      </c>
      <c r="Q25" s="49"/>
      <c r="S25" s="49"/>
    </row>
    <row r="26" spans="1:19" s="27" customFormat="1" ht="13.2">
      <c r="A26" s="27">
        <f t="shared" si="0"/>
        <v>0.66666666666666663</v>
      </c>
      <c r="B26" s="27">
        <f t="shared" si="3"/>
        <v>0.33333333333333331</v>
      </c>
      <c r="C26" s="27">
        <f t="shared" si="4"/>
        <v>0</v>
      </c>
      <c r="D26" s="27">
        <f t="shared" si="6"/>
        <v>11</v>
      </c>
      <c r="E26" s="27" t="s">
        <v>20</v>
      </c>
      <c r="F26" s="27" t="s">
        <v>15</v>
      </c>
      <c r="G26" s="27" t="s">
        <v>15</v>
      </c>
      <c r="H26" s="27" t="s">
        <v>20</v>
      </c>
      <c r="I26" s="27" t="s">
        <v>15</v>
      </c>
      <c r="J26" s="27">
        <v>-341.13569999999999</v>
      </c>
      <c r="K26" s="28">
        <f t="shared" si="1"/>
        <v>1906.9083412391756</v>
      </c>
      <c r="L26" s="28">
        <f t="shared" si="5"/>
        <v>57207</v>
      </c>
      <c r="M26" s="29" t="str">
        <f t="shared" si="2"/>
        <v>PARA G(SIGMA,RE:MO:MO:RE:MO;0),,  20*GSIGMO+10*GSIGRE+0*GSIGNI+57207;,, N  !</v>
      </c>
      <c r="N26" s="27">
        <v>-1.4E-3</v>
      </c>
      <c r="Q26" s="49"/>
      <c r="S26" s="49"/>
    </row>
    <row r="27" spans="1:19" s="27" customFormat="1" ht="13.2">
      <c r="A27" s="27">
        <f t="shared" si="0"/>
        <v>0.66666666666666663</v>
      </c>
      <c r="B27" s="27">
        <f t="shared" si="3"/>
        <v>0.33333333333333331</v>
      </c>
      <c r="C27" s="27">
        <f t="shared" si="4"/>
        <v>0</v>
      </c>
      <c r="D27" s="27">
        <f t="shared" si="6"/>
        <v>12</v>
      </c>
      <c r="E27" s="27" t="s">
        <v>20</v>
      </c>
      <c r="F27" s="27" t="s">
        <v>15</v>
      </c>
      <c r="G27" s="27" t="s">
        <v>15</v>
      </c>
      <c r="H27" s="27" t="s">
        <v>15</v>
      </c>
      <c r="I27" s="27" t="s">
        <v>20</v>
      </c>
      <c r="J27" s="27">
        <v>-338.54771</v>
      </c>
      <c r="K27" s="28">
        <f t="shared" si="1"/>
        <v>10230.363364841049</v>
      </c>
      <c r="L27" s="28">
        <f t="shared" si="5"/>
        <v>306911</v>
      </c>
      <c r="M27" s="29" t="str">
        <f t="shared" si="2"/>
        <v>PARA G(SIGMA,RE:MO:MO:MO:RE;0),,  20*GSIGMO+10*GSIGRE+0*GSIGNI+306911;,, N  !</v>
      </c>
      <c r="N27" s="27">
        <v>-1E-4</v>
      </c>
      <c r="Q27" s="49"/>
      <c r="S27" s="49"/>
    </row>
    <row r="28" spans="1:19" s="27" customFormat="1" ht="13.2">
      <c r="A28" s="27">
        <f t="shared" si="0"/>
        <v>0.6</v>
      </c>
      <c r="B28" s="27">
        <f t="shared" si="3"/>
        <v>0.4</v>
      </c>
      <c r="C28" s="27">
        <f t="shared" si="4"/>
        <v>0</v>
      </c>
      <c r="D28" s="27">
        <f t="shared" si="6"/>
        <v>13</v>
      </c>
      <c r="E28" s="27" t="s">
        <v>15</v>
      </c>
      <c r="F28" s="27" t="s">
        <v>20</v>
      </c>
      <c r="G28" s="27" t="s">
        <v>20</v>
      </c>
      <c r="H28" s="27" t="s">
        <v>15</v>
      </c>
      <c r="I28" s="27" t="s">
        <v>15</v>
      </c>
      <c r="J28" s="27">
        <v>-340.74407000000002</v>
      </c>
      <c r="K28" s="28">
        <f t="shared" si="1"/>
        <v>12422.585923698316</v>
      </c>
      <c r="L28" s="28">
        <f t="shared" si="5"/>
        <v>372678</v>
      </c>
      <c r="M28" s="29" t="str">
        <f t="shared" si="2"/>
        <v>PARA G(SIGMA,MO:RE:RE:MO:MO;0),,  18*GSIGMO+12*GSIGRE+0*GSIGNI+372678;,, N  !</v>
      </c>
      <c r="N28" s="27">
        <v>-8.0000000000000004E-4</v>
      </c>
      <c r="Q28" s="49"/>
      <c r="S28" s="49"/>
    </row>
    <row r="29" spans="1:19" s="27" customFormat="1" ht="13.2">
      <c r="A29" s="27">
        <f t="shared" si="0"/>
        <v>0.6</v>
      </c>
      <c r="B29" s="27">
        <f t="shared" si="3"/>
        <v>0.4</v>
      </c>
      <c r="C29" s="27">
        <f t="shared" si="4"/>
        <v>0</v>
      </c>
      <c r="D29" s="27">
        <f t="shared" si="6"/>
        <v>14</v>
      </c>
      <c r="E29" s="27" t="s">
        <v>15</v>
      </c>
      <c r="F29" s="27" t="s">
        <v>20</v>
      </c>
      <c r="G29" s="27" t="s">
        <v>15</v>
      </c>
      <c r="H29" s="27" t="s">
        <v>20</v>
      </c>
      <c r="I29" s="27" t="s">
        <v>15</v>
      </c>
      <c r="J29" s="27">
        <v>-342.81880999999998</v>
      </c>
      <c r="K29" s="28">
        <f t="shared" si="1"/>
        <v>5749.8379317559029</v>
      </c>
      <c r="L29" s="28">
        <f t="shared" si="5"/>
        <v>172495</v>
      </c>
      <c r="M29" s="29" t="str">
        <f t="shared" si="2"/>
        <v>PARA G(SIGMA,MO:RE:MO:RE:MO;0),,  18*GSIGMO+12*GSIGRE+0*GSIGNI+172495;,, N  !</v>
      </c>
      <c r="N29" s="27">
        <v>-1E-4</v>
      </c>
      <c r="Q29" s="49"/>
      <c r="S29" s="49"/>
    </row>
    <row r="30" spans="1:19" s="27" customFormat="1" ht="13.2">
      <c r="A30" s="27">
        <f t="shared" si="0"/>
        <v>0.6</v>
      </c>
      <c r="B30" s="27">
        <f t="shared" si="3"/>
        <v>0.4</v>
      </c>
      <c r="C30" s="27">
        <f t="shared" si="4"/>
        <v>0</v>
      </c>
      <c r="D30" s="27">
        <f t="shared" si="6"/>
        <v>15</v>
      </c>
      <c r="E30" s="27" t="s">
        <v>15</v>
      </c>
      <c r="F30" s="27" t="s">
        <v>20</v>
      </c>
      <c r="G30" s="27" t="s">
        <v>15</v>
      </c>
      <c r="H30" s="27" t="s">
        <v>15</v>
      </c>
      <c r="I30" s="27" t="s">
        <v>20</v>
      </c>
      <c r="J30" s="27">
        <v>-340.37159000000003</v>
      </c>
      <c r="K30" s="28">
        <f t="shared" si="1"/>
        <v>13620.550570853513</v>
      </c>
      <c r="L30" s="28">
        <f t="shared" si="5"/>
        <v>408617</v>
      </c>
      <c r="M30" s="29" t="str">
        <f t="shared" si="2"/>
        <v>PARA G(SIGMA,MO:RE:MO:MO:RE;0),,  18*GSIGMO+12*GSIGRE+0*GSIGNI+408617;,, N  !</v>
      </c>
      <c r="N30" s="27">
        <v>5.9999999999999995E-4</v>
      </c>
      <c r="Q30" s="49"/>
      <c r="S30" s="49"/>
    </row>
    <row r="31" spans="1:19" s="27" customFormat="1" ht="13.2">
      <c r="A31" s="27">
        <f t="shared" si="0"/>
        <v>0.53333333333333333</v>
      </c>
      <c r="B31" s="27">
        <f t="shared" si="3"/>
        <v>0.46666666666666667</v>
      </c>
      <c r="C31" s="27">
        <f t="shared" si="4"/>
        <v>0</v>
      </c>
      <c r="D31" s="27">
        <f t="shared" si="6"/>
        <v>16</v>
      </c>
      <c r="E31" s="27" t="s">
        <v>20</v>
      </c>
      <c r="F31" s="27" t="s">
        <v>20</v>
      </c>
      <c r="G31" s="27" t="s">
        <v>20</v>
      </c>
      <c r="H31" s="27" t="s">
        <v>15</v>
      </c>
      <c r="I31" s="27" t="s">
        <v>15</v>
      </c>
      <c r="J31" s="27">
        <v>-344.20643999999999</v>
      </c>
      <c r="K31" s="28">
        <f t="shared" si="1"/>
        <v>10543.085912364417</v>
      </c>
      <c r="L31" s="28">
        <f t="shared" si="5"/>
        <v>316293</v>
      </c>
      <c r="M31" s="29" t="str">
        <f t="shared" si="2"/>
        <v>PARA G(SIGMA,RE:RE:RE:MO:MO;0),,  16*GSIGMO+14*GSIGRE+0*GSIGNI+316293;,, N  !</v>
      </c>
      <c r="N31" s="27">
        <v>1E-4</v>
      </c>
      <c r="Q31" s="49"/>
      <c r="S31" s="49"/>
    </row>
    <row r="32" spans="1:19" s="27" customFormat="1" ht="13.2">
      <c r="A32" s="27">
        <f t="shared" si="0"/>
        <v>0.53333333333333333</v>
      </c>
      <c r="B32" s="27">
        <f t="shared" si="3"/>
        <v>0.46666666666666667</v>
      </c>
      <c r="C32" s="27">
        <f t="shared" si="4"/>
        <v>0</v>
      </c>
      <c r="D32" s="27">
        <f t="shared" si="6"/>
        <v>17</v>
      </c>
      <c r="E32" s="27" t="s">
        <v>20</v>
      </c>
      <c r="F32" s="27" t="s">
        <v>20</v>
      </c>
      <c r="G32" s="27" t="s">
        <v>15</v>
      </c>
      <c r="H32" s="27" t="s">
        <v>20</v>
      </c>
      <c r="I32" s="27" t="s">
        <v>15</v>
      </c>
      <c r="J32" s="27">
        <v>-346.32490999999999</v>
      </c>
      <c r="K32" s="28">
        <f t="shared" si="1"/>
        <v>3729.6941435207655</v>
      </c>
      <c r="L32" s="28">
        <f t="shared" si="5"/>
        <v>111891</v>
      </c>
      <c r="M32" s="29" t="str">
        <f t="shared" si="2"/>
        <v>PARA G(SIGMA,RE:RE:MO:RE:MO;0),,  16*GSIGMO+14*GSIGRE+0*GSIGNI+111891;,, N  !</v>
      </c>
      <c r="N32" s="27">
        <v>2.0000000000000001E-4</v>
      </c>
      <c r="Q32" s="49"/>
      <c r="S32" s="49"/>
    </row>
    <row r="33" spans="1:19" s="27" customFormat="1" ht="13.2">
      <c r="A33" s="27">
        <f t="shared" si="0"/>
        <v>0.53333333333333333</v>
      </c>
      <c r="B33" s="27">
        <f t="shared" si="3"/>
        <v>0.46666666666666667</v>
      </c>
      <c r="C33" s="27">
        <f t="shared" si="4"/>
        <v>0</v>
      </c>
      <c r="D33" s="27">
        <f t="shared" si="6"/>
        <v>18</v>
      </c>
      <c r="E33" s="27" t="s">
        <v>20</v>
      </c>
      <c r="F33" s="27" t="s">
        <v>20</v>
      </c>
      <c r="G33" s="27" t="s">
        <v>15</v>
      </c>
      <c r="H33" s="27" t="s">
        <v>15</v>
      </c>
      <c r="I33" s="27" t="s">
        <v>20</v>
      </c>
      <c r="J33" s="27">
        <v>-343.62583999999998</v>
      </c>
      <c r="K33" s="28">
        <f t="shared" si="1"/>
        <v>12410.403014325062</v>
      </c>
      <c r="L33" s="28">
        <f t="shared" si="5"/>
        <v>372312</v>
      </c>
      <c r="M33" s="29" t="str">
        <f t="shared" si="2"/>
        <v>PARA G(SIGMA,RE:RE:MO:MO:RE;0),,  16*GSIGMO+14*GSIGRE+0*GSIGNI+372312;,, N  !</v>
      </c>
      <c r="N33" s="27">
        <v>-1E-4</v>
      </c>
      <c r="Q33" s="49"/>
      <c r="S33" s="49"/>
    </row>
    <row r="34" spans="1:19" s="27" customFormat="1" ht="13.2">
      <c r="A34" s="27">
        <f t="shared" si="0"/>
        <v>0.46666666666666667</v>
      </c>
      <c r="B34" s="27">
        <f t="shared" si="3"/>
        <v>0.53333333333333333</v>
      </c>
      <c r="C34" s="27">
        <f t="shared" si="4"/>
        <v>0</v>
      </c>
      <c r="D34" s="27">
        <f t="shared" si="6"/>
        <v>19</v>
      </c>
      <c r="E34" s="27" t="s">
        <v>15</v>
      </c>
      <c r="F34" s="27" t="s">
        <v>15</v>
      </c>
      <c r="G34" s="27" t="s">
        <v>20</v>
      </c>
      <c r="H34" s="27" t="s">
        <v>20</v>
      </c>
      <c r="I34" s="27" t="s">
        <v>15</v>
      </c>
      <c r="J34" s="27">
        <v>-349.16239000000002</v>
      </c>
      <c r="K34" s="28">
        <f t="shared" si="1"/>
        <v>3859.9560747359646</v>
      </c>
      <c r="L34" s="28">
        <f t="shared" si="5"/>
        <v>115799</v>
      </c>
      <c r="M34" s="29" t="str">
        <f t="shared" si="2"/>
        <v>PARA G(SIGMA,MO:MO:RE:RE:MO;0),,  14*GSIGMO+16*GSIGRE+0*GSIGNI+115799;,, N  !</v>
      </c>
      <c r="N34" s="27">
        <v>0</v>
      </c>
      <c r="Q34" s="49"/>
      <c r="S34" s="49"/>
    </row>
    <row r="35" spans="1:19" s="27" customFormat="1" ht="13.2">
      <c r="A35" s="27">
        <f t="shared" si="0"/>
        <v>0.46666666666666667</v>
      </c>
      <c r="B35" s="27">
        <f t="shared" si="3"/>
        <v>0.53333333333333333</v>
      </c>
      <c r="C35" s="27">
        <f t="shared" si="4"/>
        <v>0</v>
      </c>
      <c r="D35" s="27">
        <f t="shared" si="6"/>
        <v>20</v>
      </c>
      <c r="E35" s="27" t="s">
        <v>15</v>
      </c>
      <c r="F35" s="27" t="s">
        <v>15</v>
      </c>
      <c r="G35" s="27" t="s">
        <v>20</v>
      </c>
      <c r="H35" s="27" t="s">
        <v>15</v>
      </c>
      <c r="I35" s="27" t="s">
        <v>20</v>
      </c>
      <c r="J35" s="27">
        <v>-346.60692</v>
      </c>
      <c r="K35" s="28">
        <f t="shared" si="1"/>
        <v>12078.820757042986</v>
      </c>
      <c r="L35" s="28">
        <f t="shared" si="5"/>
        <v>362365</v>
      </c>
      <c r="M35" s="29" t="str">
        <f t="shared" si="2"/>
        <v>PARA G(SIGMA,MO:MO:RE:MO:RE;0),,  14*GSIGMO+16*GSIGRE+0*GSIGNI+362365;,, N  !</v>
      </c>
      <c r="N35" s="27">
        <v>0</v>
      </c>
      <c r="Q35" s="49"/>
      <c r="S35" s="49"/>
    </row>
    <row r="36" spans="1:19" s="27" customFormat="1" ht="13.2">
      <c r="A36" s="27">
        <f t="shared" si="0"/>
        <v>0.46666666666666667</v>
      </c>
      <c r="B36" s="27">
        <f t="shared" si="3"/>
        <v>0.53333333333333333</v>
      </c>
      <c r="C36" s="27">
        <f t="shared" si="4"/>
        <v>0</v>
      </c>
      <c r="D36" s="27">
        <f t="shared" si="6"/>
        <v>21</v>
      </c>
      <c r="E36" s="27" t="s">
        <v>15</v>
      </c>
      <c r="F36" s="27" t="s">
        <v>15</v>
      </c>
      <c r="G36" s="27" t="s">
        <v>15</v>
      </c>
      <c r="H36" s="27" t="s">
        <v>20</v>
      </c>
      <c r="I36" s="27" t="s">
        <v>20</v>
      </c>
      <c r="J36" s="27">
        <v>-349.19511999999997</v>
      </c>
      <c r="K36" s="28">
        <f t="shared" si="1"/>
        <v>3754.690334558376</v>
      </c>
      <c r="L36" s="28">
        <f t="shared" si="5"/>
        <v>112641</v>
      </c>
      <c r="M36" s="29" t="str">
        <f t="shared" si="2"/>
        <v>PARA G(SIGMA,MO:MO:MO:RE:RE;0),,  14*GSIGMO+16*GSIGRE+0*GSIGNI+112641;,, N  !</v>
      </c>
      <c r="N36" s="27">
        <v>-1E-4</v>
      </c>
      <c r="Q36" s="49"/>
      <c r="S36" s="49"/>
    </row>
    <row r="37" spans="1:19" s="27" customFormat="1" ht="13.2">
      <c r="A37" s="27">
        <f t="shared" si="0"/>
        <v>0.4</v>
      </c>
      <c r="B37" s="27">
        <f t="shared" si="3"/>
        <v>0.6</v>
      </c>
      <c r="C37" s="27">
        <f t="shared" si="4"/>
        <v>0</v>
      </c>
      <c r="D37" s="27">
        <f t="shared" si="6"/>
        <v>22</v>
      </c>
      <c r="E37" s="27" t="s">
        <v>20</v>
      </c>
      <c r="F37" s="27" t="s">
        <v>15</v>
      </c>
      <c r="G37" s="27" t="s">
        <v>20</v>
      </c>
      <c r="H37" s="27" t="s">
        <v>20</v>
      </c>
      <c r="I37" s="27" t="s">
        <v>15</v>
      </c>
      <c r="J37" s="27">
        <v>-352.88170000000002</v>
      </c>
      <c r="K37" s="28">
        <f t="shared" si="1"/>
        <v>1154.0894492479717</v>
      </c>
      <c r="L37" s="28">
        <f t="shared" si="5"/>
        <v>34623</v>
      </c>
      <c r="M37" s="29" t="str">
        <f t="shared" si="2"/>
        <v>PARA G(SIGMA,RE:MO:RE:RE:MO;0),,  12*GSIGMO+18*GSIGRE+0*GSIGNI+34623;,, N  !</v>
      </c>
      <c r="N37" s="27">
        <v>-8.9999999999999998E-4</v>
      </c>
      <c r="Q37" s="49"/>
      <c r="S37" s="49"/>
    </row>
    <row r="38" spans="1:19" s="27" customFormat="1" ht="13.2">
      <c r="A38" s="27">
        <f t="shared" si="0"/>
        <v>0.4</v>
      </c>
      <c r="B38" s="27">
        <f t="shared" si="3"/>
        <v>0.6</v>
      </c>
      <c r="C38" s="27">
        <f t="shared" si="4"/>
        <v>0</v>
      </c>
      <c r="D38" s="27">
        <f t="shared" si="6"/>
        <v>23</v>
      </c>
      <c r="E38" s="27" t="s">
        <v>20</v>
      </c>
      <c r="F38" s="27" t="s">
        <v>15</v>
      </c>
      <c r="G38" s="27" t="s">
        <v>20</v>
      </c>
      <c r="H38" s="27" t="s">
        <v>15</v>
      </c>
      <c r="I38" s="27" t="s">
        <v>20</v>
      </c>
      <c r="J38" s="27">
        <v>-350.01987000000003</v>
      </c>
      <c r="K38" s="28">
        <f t="shared" si="1"/>
        <v>10358.264616151318</v>
      </c>
      <c r="L38" s="28">
        <f t="shared" si="5"/>
        <v>310748</v>
      </c>
      <c r="M38" s="29" t="str">
        <f t="shared" si="2"/>
        <v>PARA G(SIGMA,RE:MO:RE:MO:RE;0),,  12*GSIGMO+18*GSIGRE+0*GSIGNI+310748;,, N  !</v>
      </c>
      <c r="N38" s="27">
        <v>-1E-4</v>
      </c>
      <c r="Q38" s="49"/>
      <c r="S38" s="49"/>
    </row>
    <row r="39" spans="1:19" s="27" customFormat="1" ht="13.2">
      <c r="A39" s="27">
        <f t="shared" si="0"/>
        <v>0.4</v>
      </c>
      <c r="B39" s="27">
        <f t="shared" si="3"/>
        <v>0.6</v>
      </c>
      <c r="C39" s="27">
        <f t="shared" si="4"/>
        <v>0</v>
      </c>
      <c r="D39" s="27">
        <f t="shared" si="6"/>
        <v>24</v>
      </c>
      <c r="E39" s="27" t="s">
        <v>20</v>
      </c>
      <c r="F39" s="27" t="s">
        <v>15</v>
      </c>
      <c r="G39" s="27" t="s">
        <v>15</v>
      </c>
      <c r="H39" s="27" t="s">
        <v>20</v>
      </c>
      <c r="I39" s="27" t="s">
        <v>20</v>
      </c>
      <c r="J39" s="27">
        <v>-352.66352000000001</v>
      </c>
      <c r="K39" s="28">
        <f t="shared" si="1"/>
        <v>1855.7967267295517</v>
      </c>
      <c r="L39" s="28">
        <f t="shared" si="5"/>
        <v>55674</v>
      </c>
      <c r="M39" s="29" t="str">
        <f t="shared" si="2"/>
        <v>PARA G(SIGMA,RE:MO:MO:RE:RE;0),,  12*GSIGMO+18*GSIGRE+0*GSIGNI+55674;,, N  !</v>
      </c>
      <c r="N39" s="27">
        <v>-1E-3</v>
      </c>
      <c r="Q39" s="49"/>
      <c r="S39" s="49"/>
    </row>
    <row r="40" spans="1:19" s="27" customFormat="1" ht="13.2">
      <c r="A40" s="27">
        <f t="shared" si="0"/>
        <v>0.33333333333333331</v>
      </c>
      <c r="B40" s="27">
        <f t="shared" si="3"/>
        <v>0.66666666666666663</v>
      </c>
      <c r="C40" s="27">
        <f t="shared" si="4"/>
        <v>0</v>
      </c>
      <c r="D40" s="27">
        <f t="shared" si="6"/>
        <v>25</v>
      </c>
      <c r="E40" s="27" t="s">
        <v>15</v>
      </c>
      <c r="F40" s="27" t="s">
        <v>20</v>
      </c>
      <c r="G40" s="27" t="s">
        <v>20</v>
      </c>
      <c r="H40" s="27" t="s">
        <v>20</v>
      </c>
      <c r="I40" s="27" t="s">
        <v>15</v>
      </c>
      <c r="J40" s="27">
        <v>-354.44781999999998</v>
      </c>
      <c r="K40" s="28">
        <f t="shared" si="1"/>
        <v>5373.2805412430225</v>
      </c>
      <c r="L40" s="28">
        <f t="shared" si="5"/>
        <v>161198</v>
      </c>
      <c r="M40" s="29" t="str">
        <f t="shared" si="2"/>
        <v>PARA G(SIGMA,MO:RE:RE:RE:MO;0),,  10*GSIGMO+20*GSIGRE+0*GSIGNI+161198;,, N  !</v>
      </c>
      <c r="N40" s="27">
        <v>-1E-4</v>
      </c>
      <c r="Q40" s="49"/>
      <c r="S40" s="49"/>
    </row>
    <row r="41" spans="1:19" s="27" customFormat="1" ht="13.2">
      <c r="A41" s="27">
        <f t="shared" si="0"/>
        <v>0.33333333333333331</v>
      </c>
      <c r="B41" s="27">
        <f t="shared" si="3"/>
        <v>0.66666666666666663</v>
      </c>
      <c r="C41" s="27">
        <f t="shared" si="4"/>
        <v>0</v>
      </c>
      <c r="D41" s="27">
        <f t="shared" si="6"/>
        <v>26</v>
      </c>
      <c r="E41" s="27" t="s">
        <v>15</v>
      </c>
      <c r="F41" s="27" t="s">
        <v>20</v>
      </c>
      <c r="G41" s="27" t="s">
        <v>20</v>
      </c>
      <c r="H41" s="27" t="s">
        <v>15</v>
      </c>
      <c r="I41" s="27" t="s">
        <v>20</v>
      </c>
      <c r="J41" s="27">
        <v>-351.73730999999998</v>
      </c>
      <c r="K41" s="28">
        <f t="shared" si="1"/>
        <v>14090.782570239586</v>
      </c>
      <c r="L41" s="28">
        <f t="shared" si="5"/>
        <v>422723</v>
      </c>
      <c r="M41" s="29" t="str">
        <f t="shared" si="2"/>
        <v>PARA G(SIGMA,MO:RE:RE:MO:RE;0),,  10*GSIGMO+20*GSIGRE+0*GSIGNI+422723;,, N  !</v>
      </c>
      <c r="N41" s="27">
        <v>0</v>
      </c>
      <c r="Q41" s="49"/>
      <c r="S41" s="49"/>
    </row>
    <row r="42" spans="1:19" s="27" customFormat="1" ht="13.2">
      <c r="A42" s="27">
        <f t="shared" si="0"/>
        <v>0.33333333333333331</v>
      </c>
      <c r="B42" s="27">
        <f t="shared" si="3"/>
        <v>0.66666666666666663</v>
      </c>
      <c r="C42" s="27">
        <f t="shared" si="4"/>
        <v>0</v>
      </c>
      <c r="D42" s="27">
        <f t="shared" si="6"/>
        <v>27</v>
      </c>
      <c r="E42" s="27" t="s">
        <v>15</v>
      </c>
      <c r="F42" s="27" t="s">
        <v>20</v>
      </c>
      <c r="G42" s="27" t="s">
        <v>15</v>
      </c>
      <c r="H42" s="27" t="s">
        <v>20</v>
      </c>
      <c r="I42" s="27" t="s">
        <v>20</v>
      </c>
      <c r="J42" s="27">
        <v>-354.02569</v>
      </c>
      <c r="K42" s="28">
        <f t="shared" si="1"/>
        <v>6730.9287814266745</v>
      </c>
      <c r="L42" s="28">
        <f t="shared" si="5"/>
        <v>201928</v>
      </c>
      <c r="M42" s="29" t="str">
        <f t="shared" si="2"/>
        <v>PARA G(SIGMA,MO:RE:MO:RE:RE;0),,  10*GSIGMO+20*GSIGRE+0*GSIGNI+201928;,, N  !</v>
      </c>
      <c r="N42" s="27">
        <v>-8.0000000000000004E-4</v>
      </c>
      <c r="Q42" s="49"/>
      <c r="S42" s="49"/>
    </row>
    <row r="43" spans="1:19" s="27" customFormat="1" ht="13.2">
      <c r="A43" s="27">
        <f t="shared" si="0"/>
        <v>0.26666666666666666</v>
      </c>
      <c r="B43" s="27">
        <f t="shared" si="3"/>
        <v>0.73333333333333328</v>
      </c>
      <c r="C43" s="27">
        <f t="shared" si="4"/>
        <v>0</v>
      </c>
      <c r="D43" s="27">
        <f t="shared" si="6"/>
        <v>28</v>
      </c>
      <c r="E43" s="27" t="s">
        <v>20</v>
      </c>
      <c r="F43" s="27" t="s">
        <v>20</v>
      </c>
      <c r="G43" s="27" t="s">
        <v>20</v>
      </c>
      <c r="H43" s="27" t="s">
        <v>20</v>
      </c>
      <c r="I43" s="27" t="s">
        <v>15</v>
      </c>
      <c r="J43" s="27">
        <v>-357.93923999999998</v>
      </c>
      <c r="K43" s="28">
        <f t="shared" si="1"/>
        <v>3400.350351107752</v>
      </c>
      <c r="L43" s="28">
        <f t="shared" si="5"/>
        <v>102011</v>
      </c>
      <c r="M43" s="29" t="str">
        <f t="shared" si="2"/>
        <v>PARA G(SIGMA,RE:RE:RE:RE:MO;0),,  8*GSIGMO+22*GSIGRE+0*GSIGNI+102011;,, N  !</v>
      </c>
      <c r="N43" s="27">
        <v>-2.0000000000000001E-4</v>
      </c>
      <c r="Q43" s="49"/>
      <c r="S43" s="49"/>
    </row>
    <row r="44" spans="1:19" s="27" customFormat="1" ht="13.2">
      <c r="A44" s="27">
        <f t="shared" si="0"/>
        <v>0.26666666666666666</v>
      </c>
      <c r="B44" s="27">
        <f t="shared" si="3"/>
        <v>0.73333333333333328</v>
      </c>
      <c r="C44" s="27">
        <f t="shared" si="4"/>
        <v>0</v>
      </c>
      <c r="D44" s="27">
        <f t="shared" si="6"/>
        <v>29</v>
      </c>
      <c r="E44" s="27" t="s">
        <v>20</v>
      </c>
      <c r="F44" s="27" t="s">
        <v>20</v>
      </c>
      <c r="G44" s="27" t="s">
        <v>20</v>
      </c>
      <c r="H44" s="27" t="s">
        <v>15</v>
      </c>
      <c r="I44" s="27" t="s">
        <v>20</v>
      </c>
      <c r="J44" s="27">
        <v>-354.92304000000001</v>
      </c>
      <c r="K44" s="28">
        <f t="shared" si="1"/>
        <v>13101.00802064563</v>
      </c>
      <c r="L44" s="28">
        <f t="shared" si="5"/>
        <v>393030</v>
      </c>
      <c r="M44" s="29" t="str">
        <f t="shared" si="2"/>
        <v>PARA G(SIGMA,RE:RE:RE:MO:RE;0),,  8*GSIGMO+22*GSIGRE+0*GSIGNI+393030;,, N  !</v>
      </c>
      <c r="N44" s="27">
        <v>2.9999999999999997E-4</v>
      </c>
      <c r="Q44" s="49"/>
      <c r="S44" s="49"/>
    </row>
    <row r="45" spans="1:19" s="27" customFormat="1" ht="13.2">
      <c r="A45" s="27">
        <f t="shared" si="0"/>
        <v>0.26666666666666666</v>
      </c>
      <c r="B45" s="27">
        <f t="shared" si="3"/>
        <v>0.73333333333333328</v>
      </c>
      <c r="C45" s="27">
        <f t="shared" si="4"/>
        <v>0</v>
      </c>
      <c r="D45" s="27">
        <f t="shared" si="6"/>
        <v>30</v>
      </c>
      <c r="E45" s="27" t="s">
        <v>20</v>
      </c>
      <c r="F45" s="27" t="s">
        <v>20</v>
      </c>
      <c r="G45" s="27" t="s">
        <v>15</v>
      </c>
      <c r="H45" s="27" t="s">
        <v>20</v>
      </c>
      <c r="I45" s="27" t="s">
        <v>20</v>
      </c>
      <c r="J45" s="27">
        <v>-357.27341000000001</v>
      </c>
      <c r="K45" s="28">
        <f t="shared" si="1"/>
        <v>5541.7829139711066</v>
      </c>
      <c r="L45" s="28">
        <f t="shared" si="5"/>
        <v>166253</v>
      </c>
      <c r="M45" s="29" t="str">
        <f t="shared" si="2"/>
        <v>PARA G(SIGMA,RE:RE:MO:RE:RE;0),,  8*GSIGMO+22*GSIGRE+0*GSIGNI+166253;,, N  !</v>
      </c>
      <c r="N45" s="27">
        <v>-8.9999999999999998E-4</v>
      </c>
      <c r="Q45" s="49"/>
      <c r="S45" s="49"/>
    </row>
    <row r="46" spans="1:19" s="27" customFormat="1" ht="13.2">
      <c r="A46" s="27">
        <f t="shared" si="0"/>
        <v>0.2</v>
      </c>
      <c r="B46" s="27">
        <f t="shared" si="3"/>
        <v>0.8</v>
      </c>
      <c r="C46" s="27">
        <f t="shared" si="4"/>
        <v>0</v>
      </c>
      <c r="D46" s="27">
        <f t="shared" si="6"/>
        <v>31</v>
      </c>
      <c r="E46" s="27" t="s">
        <v>15</v>
      </c>
      <c r="F46" s="27" t="s">
        <v>15</v>
      </c>
      <c r="G46" s="27" t="s">
        <v>20</v>
      </c>
      <c r="H46" s="27" t="s">
        <v>20</v>
      </c>
      <c r="I46" s="27" t="s">
        <v>20</v>
      </c>
      <c r="J46" s="27">
        <v>-359.68853999999999</v>
      </c>
      <c r="K46" s="28">
        <f t="shared" si="1"/>
        <v>7030.4006461046938</v>
      </c>
      <c r="L46" s="28">
        <f t="shared" si="5"/>
        <v>210912</v>
      </c>
      <c r="M46" s="29" t="str">
        <f t="shared" si="2"/>
        <v>PARA G(SIGMA,MO:MO:RE:RE:RE;0),,  6*GSIGMO+24*GSIGRE+0*GSIGNI+210912;,, N  !</v>
      </c>
      <c r="N46" s="27">
        <v>-8.0000000000000004E-4</v>
      </c>
      <c r="Q46" s="49"/>
      <c r="S46" s="49"/>
    </row>
    <row r="47" spans="1:19" s="27" customFormat="1" ht="13.2">
      <c r="A47" s="27">
        <f t="shared" si="0"/>
        <v>0.13333333333333333</v>
      </c>
      <c r="B47" s="27">
        <f t="shared" si="3"/>
        <v>0.8666666666666667</v>
      </c>
      <c r="C47" s="27">
        <f t="shared" si="4"/>
        <v>0</v>
      </c>
      <c r="D47" s="27">
        <f t="shared" si="6"/>
        <v>32</v>
      </c>
      <c r="E47" s="27" t="s">
        <v>20</v>
      </c>
      <c r="F47" s="27" t="s">
        <v>15</v>
      </c>
      <c r="G47" s="27" t="s">
        <v>20</v>
      </c>
      <c r="H47" s="27" t="s">
        <v>20</v>
      </c>
      <c r="I47" s="27" t="s">
        <v>20</v>
      </c>
      <c r="J47" s="27">
        <v>-363.01409999999998</v>
      </c>
      <c r="K47" s="28">
        <f t="shared" si="1"/>
        <v>5590.9069260541637</v>
      </c>
      <c r="L47" s="28">
        <f t="shared" si="5"/>
        <v>167727</v>
      </c>
      <c r="M47" s="29" t="str">
        <f t="shared" si="2"/>
        <v>PARA G(SIGMA,RE:MO:RE:RE:RE;0),,  4*GSIGMO+26*GSIGRE+0*GSIGNI+167727;,, N  !</v>
      </c>
      <c r="N47" s="27">
        <v>0</v>
      </c>
      <c r="Q47" s="49"/>
      <c r="S47" s="49"/>
    </row>
    <row r="48" spans="1:19" s="27" customFormat="1" ht="13.2">
      <c r="A48" s="27">
        <f t="shared" si="0"/>
        <v>6.6666666666666666E-2</v>
      </c>
      <c r="B48" s="27">
        <f t="shared" si="3"/>
        <v>0.93333333333333335</v>
      </c>
      <c r="C48" s="27">
        <f t="shared" si="4"/>
        <v>0</v>
      </c>
      <c r="D48" s="27">
        <f t="shared" si="6"/>
        <v>33</v>
      </c>
      <c r="E48" s="27" t="s">
        <v>15</v>
      </c>
      <c r="F48" s="27" t="s">
        <v>20</v>
      </c>
      <c r="G48" s="27" t="s">
        <v>20</v>
      </c>
      <c r="H48" s="27" t="s">
        <v>20</v>
      </c>
      <c r="I48" s="27" t="s">
        <v>20</v>
      </c>
      <c r="J48" s="27">
        <v>-364.34604000000002</v>
      </c>
      <c r="K48" s="28">
        <f t="shared" si="1"/>
        <v>10563.264258037285</v>
      </c>
      <c r="L48" s="28">
        <f t="shared" si="5"/>
        <v>316898</v>
      </c>
      <c r="M48" s="29" t="str">
        <f t="shared" si="2"/>
        <v>PARA G(SIGMA,MO:RE:RE:RE:RE;0),,  2*GSIGMO+28*GSIGRE+0*GSIGNI+316898;,, N  !</v>
      </c>
      <c r="N48" s="27">
        <v>2.9999999999999997E-4</v>
      </c>
      <c r="Q48" s="49"/>
      <c r="S48" s="49"/>
    </row>
    <row r="49" spans="1:19" s="30" customFormat="1" ht="13.2">
      <c r="A49" s="30">
        <f t="shared" ref="A49:A112" si="7">(IF(E49=$A$14,1,0)*E$14+IF(F49=$A$14,1,0)*F$14+IF(G49=$A$14,1,0)*G$14+IF(H49=$A$14,1,0)*H$14+IF(I49=$A$14,1,0)*I$14)/SUM(E$14:I$14)</f>
        <v>0.93333333333333335</v>
      </c>
      <c r="B49" s="30">
        <f t="shared" si="3"/>
        <v>0</v>
      </c>
      <c r="C49" s="30">
        <f t="shared" si="4"/>
        <v>6.6666666666666666E-2</v>
      </c>
      <c r="D49" s="30">
        <f t="shared" si="6"/>
        <v>34</v>
      </c>
      <c r="E49" s="30" t="s">
        <v>17</v>
      </c>
      <c r="F49" s="30" t="s">
        <v>15</v>
      </c>
      <c r="G49" s="30" t="s">
        <v>15</v>
      </c>
      <c r="H49" s="30" t="s">
        <v>15</v>
      </c>
      <c r="I49" s="30" t="s">
        <v>15</v>
      </c>
      <c r="J49" s="30">
        <v>-312.50558999999998</v>
      </c>
      <c r="K49" s="31">
        <f t="shared" si="1"/>
        <v>12229.033328022049</v>
      </c>
      <c r="L49" s="31">
        <f t="shared" si="5"/>
        <v>366871</v>
      </c>
      <c r="M49" s="32" t="str">
        <f t="shared" si="2"/>
        <v>PARA G(SIGMA,NI:MO:MO:MO:MO;0),,  28*GSIGMO+0*GSIGRE+2*GSIGNI+366871;,, N  !</v>
      </c>
      <c r="N49" s="30">
        <v>0</v>
      </c>
      <c r="Q49" s="52"/>
      <c r="S49" s="52"/>
    </row>
    <row r="50" spans="1:19" s="30" customFormat="1" ht="13.2">
      <c r="A50" s="30">
        <f t="shared" si="7"/>
        <v>0.8666666666666667</v>
      </c>
      <c r="B50" s="30">
        <f t="shared" si="3"/>
        <v>0</v>
      </c>
      <c r="C50" s="30">
        <f t="shared" si="4"/>
        <v>0.13333333333333333</v>
      </c>
      <c r="D50" s="30">
        <f t="shared" si="6"/>
        <v>35</v>
      </c>
      <c r="E50" s="30" t="s">
        <v>15</v>
      </c>
      <c r="F50" s="30" t="s">
        <v>17</v>
      </c>
      <c r="G50" s="30" t="s">
        <v>15</v>
      </c>
      <c r="H50" s="30" t="s">
        <v>15</v>
      </c>
      <c r="I50" s="30" t="s">
        <v>15</v>
      </c>
      <c r="J50" s="30">
        <v>-297.02449999999999</v>
      </c>
      <c r="K50" s="31">
        <f t="shared" si="1"/>
        <v>26542.090313861241</v>
      </c>
      <c r="L50" s="31">
        <f t="shared" si="5"/>
        <v>796263</v>
      </c>
      <c r="M50" s="32" t="str">
        <f t="shared" si="2"/>
        <v>PARA G(SIGMA,MO:NI:MO:MO:MO;0),,  26*GSIGMO+0*GSIGRE+4*GSIGNI+796263;,, N  !</v>
      </c>
      <c r="N50" s="30">
        <v>-2.9999999999999997E-4</v>
      </c>
      <c r="Q50" s="52"/>
      <c r="S50" s="52"/>
    </row>
    <row r="51" spans="1:19" s="30" customFormat="1" ht="13.2">
      <c r="A51" s="30">
        <f t="shared" si="7"/>
        <v>0.8</v>
      </c>
      <c r="B51" s="30">
        <f t="shared" si="3"/>
        <v>0</v>
      </c>
      <c r="C51" s="30">
        <f t="shared" si="4"/>
        <v>0.2</v>
      </c>
      <c r="D51" s="30">
        <f t="shared" si="6"/>
        <v>36</v>
      </c>
      <c r="E51" s="30" t="s">
        <v>17</v>
      </c>
      <c r="F51" s="30" t="s">
        <v>17</v>
      </c>
      <c r="G51" s="30" t="s">
        <v>15</v>
      </c>
      <c r="H51" s="30" t="s">
        <v>15</v>
      </c>
      <c r="I51" s="30" t="s">
        <v>15</v>
      </c>
      <c r="J51" s="30">
        <v>-287.63040000000001</v>
      </c>
      <c r="K51" s="31">
        <f t="shared" si="1"/>
        <v>21278.260412921623</v>
      </c>
      <c r="L51" s="31">
        <f t="shared" si="5"/>
        <v>638348</v>
      </c>
      <c r="M51" s="32" t="str">
        <f t="shared" si="2"/>
        <v>PARA G(SIGMA,NI:NI:MO:MO:MO;0),,  24*GSIGMO+0*GSIGRE+6*GSIGNI+638348;,, N  !</v>
      </c>
      <c r="N51" s="30">
        <v>-2.0999999999999999E-3</v>
      </c>
      <c r="Q51" s="52"/>
      <c r="S51" s="52"/>
    </row>
    <row r="52" spans="1:19" s="30" customFormat="1" ht="13.2">
      <c r="A52" s="30">
        <f t="shared" si="7"/>
        <v>0.73333333333333328</v>
      </c>
      <c r="B52" s="30">
        <f t="shared" si="3"/>
        <v>0</v>
      </c>
      <c r="C52" s="30">
        <f t="shared" si="4"/>
        <v>0.26666666666666666</v>
      </c>
      <c r="D52" s="30">
        <f t="shared" si="6"/>
        <v>37</v>
      </c>
      <c r="E52" s="30" t="s">
        <v>15</v>
      </c>
      <c r="F52" s="30" t="s">
        <v>15</v>
      </c>
      <c r="G52" s="30" t="s">
        <v>17</v>
      </c>
      <c r="H52" s="30" t="s">
        <v>15</v>
      </c>
      <c r="I52" s="30" t="s">
        <v>15</v>
      </c>
      <c r="J52" s="30">
        <v>-278.61552</v>
      </c>
      <c r="K52" s="31">
        <f t="shared" si="1"/>
        <v>14794.788776870906</v>
      </c>
      <c r="L52" s="31">
        <f t="shared" si="5"/>
        <v>443844</v>
      </c>
      <c r="M52" s="32" t="str">
        <f t="shared" si="2"/>
        <v>PARA G(SIGMA,MO:MO:NI:MO:MO;0),,  22*GSIGMO+0*GSIGRE+8*GSIGNI+443844;,, N  !</v>
      </c>
      <c r="N52" s="30">
        <v>-1.4E-3</v>
      </c>
      <c r="Q52" s="52"/>
      <c r="S52" s="52"/>
    </row>
    <row r="53" spans="1:19" s="30" customFormat="1" ht="13.2">
      <c r="A53" s="30">
        <f t="shared" si="7"/>
        <v>0.73333333333333328</v>
      </c>
      <c r="B53" s="30">
        <f t="shared" si="3"/>
        <v>0</v>
      </c>
      <c r="C53" s="30">
        <f t="shared" si="4"/>
        <v>0.26666666666666666</v>
      </c>
      <c r="D53" s="30">
        <f t="shared" si="6"/>
        <v>38</v>
      </c>
      <c r="E53" s="30" t="s">
        <v>15</v>
      </c>
      <c r="F53" s="30" t="s">
        <v>15</v>
      </c>
      <c r="G53" s="30" t="s">
        <v>15</v>
      </c>
      <c r="H53" s="30" t="s">
        <v>17</v>
      </c>
      <c r="I53" s="30" t="s">
        <v>15</v>
      </c>
      <c r="J53" s="30">
        <v>-282.85856000000001</v>
      </c>
      <c r="K53" s="31">
        <f t="shared" si="1"/>
        <v>1148.3865097279372</v>
      </c>
      <c r="L53" s="31">
        <f t="shared" si="5"/>
        <v>34452</v>
      </c>
      <c r="M53" s="32" t="str">
        <f t="shared" si="2"/>
        <v>PARA G(SIGMA,MO:MO:MO:NI:MO;0),,  22*GSIGMO+0*GSIGRE+8*GSIGNI+34452;,, N  !</v>
      </c>
      <c r="N53" s="30">
        <v>1E-4</v>
      </c>
      <c r="Q53" s="52"/>
      <c r="S53" s="52"/>
    </row>
    <row r="54" spans="1:19" s="30" customFormat="1" ht="13.2">
      <c r="A54" s="30">
        <f t="shared" si="7"/>
        <v>0.73333333333333328</v>
      </c>
      <c r="B54" s="30">
        <f t="shared" si="3"/>
        <v>0</v>
      </c>
      <c r="C54" s="30">
        <f t="shared" si="4"/>
        <v>0.26666666666666666</v>
      </c>
      <c r="D54" s="30">
        <f t="shared" si="6"/>
        <v>39</v>
      </c>
      <c r="E54" s="30" t="s">
        <v>15</v>
      </c>
      <c r="F54" s="30" t="s">
        <v>15</v>
      </c>
      <c r="G54" s="30" t="s">
        <v>15</v>
      </c>
      <c r="H54" s="30" t="s">
        <v>15</v>
      </c>
      <c r="I54" s="30" t="s">
        <v>17</v>
      </c>
      <c r="J54" s="30">
        <v>-277.84348999999997</v>
      </c>
      <c r="K54" s="31">
        <f t="shared" si="1"/>
        <v>17277.780203372356</v>
      </c>
      <c r="L54" s="31">
        <f t="shared" si="5"/>
        <v>518333</v>
      </c>
      <c r="M54" s="32" t="str">
        <f t="shared" si="2"/>
        <v>PARA G(SIGMA,MO:MO:MO:MO:NI;0),,  22*GSIGMO+0*GSIGRE+8*GSIGNI+518333;,, N  !</v>
      </c>
      <c r="N54" s="30">
        <v>0.51559999999999995</v>
      </c>
      <c r="Q54" s="52"/>
      <c r="S54" s="52"/>
    </row>
    <row r="55" spans="1:19" s="30" customFormat="1" ht="13.2">
      <c r="A55" s="30">
        <f t="shared" si="7"/>
        <v>0.66666666666666663</v>
      </c>
      <c r="B55" s="30">
        <f t="shared" si="3"/>
        <v>0</v>
      </c>
      <c r="C55" s="30">
        <f t="shared" si="4"/>
        <v>0.33333333333333331</v>
      </c>
      <c r="D55" s="30">
        <f t="shared" si="6"/>
        <v>40</v>
      </c>
      <c r="E55" s="30" t="s">
        <v>17</v>
      </c>
      <c r="F55" s="30" t="s">
        <v>15</v>
      </c>
      <c r="G55" s="30" t="s">
        <v>17</v>
      </c>
      <c r="H55" s="30" t="s">
        <v>15</v>
      </c>
      <c r="I55" s="30" t="s">
        <v>15</v>
      </c>
      <c r="J55" s="30">
        <v>-268.77928000000003</v>
      </c>
      <c r="K55" s="31">
        <f t="shared" si="1"/>
        <v>10952.962981100158</v>
      </c>
      <c r="L55" s="31">
        <f t="shared" si="5"/>
        <v>328589</v>
      </c>
      <c r="M55" s="32" t="str">
        <f t="shared" si="2"/>
        <v>PARA G(SIGMA,NI:MO:NI:MO:MO;0),,  20*GSIGMO+0*GSIGRE+10*GSIGNI+328589;,, N  !</v>
      </c>
      <c r="N55" s="30">
        <v>5.1000000000000004E-3</v>
      </c>
      <c r="Q55" s="52"/>
      <c r="S55" s="52"/>
    </row>
    <row r="56" spans="1:19" s="30" customFormat="1" ht="13.2">
      <c r="A56" s="30">
        <f t="shared" si="7"/>
        <v>0.66666666666666663</v>
      </c>
      <c r="B56" s="30">
        <f t="shared" si="3"/>
        <v>0</v>
      </c>
      <c r="C56" s="30">
        <f t="shared" si="4"/>
        <v>0.33333333333333331</v>
      </c>
      <c r="D56" s="30">
        <f t="shared" si="6"/>
        <v>41</v>
      </c>
      <c r="E56" s="30" t="s">
        <v>17</v>
      </c>
      <c r="F56" s="30" t="s">
        <v>15</v>
      </c>
      <c r="G56" s="30" t="s">
        <v>15</v>
      </c>
      <c r="H56" s="30" t="s">
        <v>17</v>
      </c>
      <c r="I56" s="30" t="s">
        <v>15</v>
      </c>
      <c r="J56" s="30">
        <v>-272.50333000000001</v>
      </c>
      <c r="K56" s="31">
        <f t="shared" si="1"/>
        <v>-1024.2713515844162</v>
      </c>
      <c r="L56" s="31">
        <f t="shared" si="5"/>
        <v>-30728</v>
      </c>
      <c r="M56" s="32" t="str">
        <f t="shared" si="2"/>
        <v>PARA G(SIGMA,NI:MO:MO:NI:MO;0),,  20*GSIGMO+0*GSIGRE+10*GSIGNI+-30728;,, N  !</v>
      </c>
      <c r="N56" s="30">
        <v>-1.32E-2</v>
      </c>
      <c r="Q56" s="52"/>
      <c r="S56" s="52"/>
    </row>
    <row r="57" spans="1:19" s="30" customFormat="1" ht="13.2">
      <c r="A57" s="30">
        <f t="shared" si="7"/>
        <v>0.66666666666666663</v>
      </c>
      <c r="B57" s="30">
        <f t="shared" si="3"/>
        <v>0</v>
      </c>
      <c r="C57" s="30">
        <f t="shared" si="4"/>
        <v>0.33333333333333331</v>
      </c>
      <c r="D57" s="30">
        <f t="shared" si="6"/>
        <v>42</v>
      </c>
      <c r="E57" s="30" t="s">
        <v>17</v>
      </c>
      <c r="F57" s="30" t="s">
        <v>15</v>
      </c>
      <c r="G57" s="30" t="s">
        <v>15</v>
      </c>
      <c r="H57" s="30" t="s">
        <v>15</v>
      </c>
      <c r="I57" s="30" t="s">
        <v>17</v>
      </c>
      <c r="J57" s="30">
        <v>-267.62580000000003</v>
      </c>
      <c r="K57" s="31">
        <f t="shared" si="1"/>
        <v>14662.768235611939</v>
      </c>
      <c r="L57" s="31">
        <f t="shared" si="5"/>
        <v>439883</v>
      </c>
      <c r="M57" s="32" t="str">
        <f t="shared" si="2"/>
        <v>PARA G(SIGMA,NI:MO:MO:MO:NI;0),,  20*GSIGMO+0*GSIGRE+10*GSIGNI+439883;,, N  !</v>
      </c>
      <c r="N57" s="30">
        <v>-6.3E-3</v>
      </c>
      <c r="Q57" s="52"/>
      <c r="S57" s="52"/>
    </row>
    <row r="58" spans="1:19" s="30" customFormat="1" ht="13.2">
      <c r="A58" s="30">
        <f t="shared" si="7"/>
        <v>0.6</v>
      </c>
      <c r="B58" s="30">
        <f t="shared" si="3"/>
        <v>0</v>
      </c>
      <c r="C58" s="30">
        <f t="shared" si="4"/>
        <v>0.4</v>
      </c>
      <c r="D58" s="30">
        <f t="shared" si="6"/>
        <v>43</v>
      </c>
      <c r="E58" s="30" t="s">
        <v>15</v>
      </c>
      <c r="F58" s="30" t="s">
        <v>17</v>
      </c>
      <c r="G58" s="30" t="s">
        <v>17</v>
      </c>
      <c r="H58" s="30" t="s">
        <v>15</v>
      </c>
      <c r="I58" s="30" t="s">
        <v>15</v>
      </c>
      <c r="J58" s="30">
        <v>-254.54284000000001</v>
      </c>
      <c r="K58" s="31">
        <f t="shared" si="1"/>
        <v>21262.995111694021</v>
      </c>
      <c r="L58" s="31">
        <f t="shared" si="5"/>
        <v>637890</v>
      </c>
      <c r="M58" s="32" t="str">
        <f t="shared" si="2"/>
        <v>PARA G(SIGMA,MO:NI:NI:MO:MO;0),,  18*GSIGMO+0*GSIGRE+12*GSIGNI+637890;,, N  !</v>
      </c>
      <c r="N58" s="30">
        <v>-6.8999999999999999E-3</v>
      </c>
      <c r="Q58" s="52"/>
      <c r="S58" s="52"/>
    </row>
    <row r="59" spans="1:19" s="30" customFormat="1" ht="13.2">
      <c r="A59" s="30">
        <f t="shared" si="7"/>
        <v>0.6</v>
      </c>
      <c r="B59" s="30">
        <f t="shared" si="3"/>
        <v>0</v>
      </c>
      <c r="C59" s="30">
        <f t="shared" si="4"/>
        <v>0.4</v>
      </c>
      <c r="D59" s="30">
        <f t="shared" si="6"/>
        <v>44</v>
      </c>
      <c r="E59" s="30" t="s">
        <v>15</v>
      </c>
      <c r="F59" s="30" t="s">
        <v>17</v>
      </c>
      <c r="G59" s="30" t="s">
        <v>15</v>
      </c>
      <c r="H59" s="30" t="s">
        <v>17</v>
      </c>
      <c r="I59" s="30" t="s">
        <v>15</v>
      </c>
      <c r="J59" s="30">
        <v>-258.79219000000001</v>
      </c>
      <c r="K59" s="31">
        <f t="shared" si="1"/>
        <v>7596.2987162124764</v>
      </c>
      <c r="L59" s="31">
        <f t="shared" si="5"/>
        <v>227889</v>
      </c>
      <c r="M59" s="32" t="str">
        <f t="shared" si="2"/>
        <v>PARA G(SIGMA,MO:NI:MO:NI:MO;0),,  18*GSIGMO+0*GSIGRE+12*GSIGNI+227889;,, N  !</v>
      </c>
      <c r="N59" s="30">
        <v>3.2899999999999999E-2</v>
      </c>
      <c r="Q59" s="52"/>
      <c r="S59" s="52"/>
    </row>
    <row r="60" spans="1:19" s="30" customFormat="1" ht="13.2">
      <c r="A60" s="30">
        <f t="shared" si="7"/>
        <v>0.6</v>
      </c>
      <c r="B60" s="30">
        <f t="shared" si="3"/>
        <v>0</v>
      </c>
      <c r="C60" s="30">
        <f t="shared" si="4"/>
        <v>0.4</v>
      </c>
      <c r="D60" s="30">
        <f t="shared" si="6"/>
        <v>45</v>
      </c>
      <c r="E60" s="30" t="s">
        <v>15</v>
      </c>
      <c r="F60" s="30" t="s">
        <v>17</v>
      </c>
      <c r="G60" s="30" t="s">
        <v>15</v>
      </c>
      <c r="H60" s="30" t="s">
        <v>15</v>
      </c>
      <c r="I60" s="30" t="s">
        <v>17</v>
      </c>
      <c r="J60" s="30">
        <v>-254.76017999999999</v>
      </c>
      <c r="K60" s="31">
        <f t="shared" si="1"/>
        <v>20563.989429744077</v>
      </c>
      <c r="L60" s="31">
        <f t="shared" si="5"/>
        <v>616920</v>
      </c>
      <c r="M60" s="32" t="str">
        <f t="shared" si="2"/>
        <v>PARA G(SIGMA,MO:NI:MO:MO:NI;0),,  18*GSIGMO+0*GSIGRE+12*GSIGNI+616920;,, N  !</v>
      </c>
      <c r="N60" s="30">
        <v>-1E-3</v>
      </c>
      <c r="Q60" s="52"/>
      <c r="S60" s="52"/>
    </row>
    <row r="61" spans="1:19" s="30" customFormat="1" ht="13.2">
      <c r="A61" s="30">
        <f t="shared" si="7"/>
        <v>0.53333333333333333</v>
      </c>
      <c r="B61" s="30">
        <f t="shared" si="3"/>
        <v>0</v>
      </c>
      <c r="C61" s="30">
        <f t="shared" si="4"/>
        <v>0.46666666666666667</v>
      </c>
      <c r="D61" s="30">
        <f t="shared" si="6"/>
        <v>46</v>
      </c>
      <c r="E61" s="30" t="s">
        <v>17</v>
      </c>
      <c r="F61" s="30" t="s">
        <v>17</v>
      </c>
      <c r="G61" s="30" t="s">
        <v>17</v>
      </c>
      <c r="H61" s="30" t="s">
        <v>15</v>
      </c>
      <c r="I61" s="30" t="s">
        <v>15</v>
      </c>
      <c r="J61" s="30">
        <v>-244.83127999999999</v>
      </c>
      <c r="K61" s="31">
        <f t="shared" si="1"/>
        <v>17020.175350589961</v>
      </c>
      <c r="L61" s="31">
        <f t="shared" si="5"/>
        <v>510605</v>
      </c>
      <c r="M61" s="32" t="str">
        <f t="shared" si="2"/>
        <v>PARA G(SIGMA,NI:NI:NI:MO:MO;0),,  16*GSIGMO+0*GSIGRE+14*GSIGNI+510605;,, N  !</v>
      </c>
      <c r="N61" s="30">
        <v>8.8999999999999999E-3</v>
      </c>
      <c r="Q61" s="52"/>
      <c r="S61" s="52"/>
    </row>
    <row r="62" spans="1:19" s="30" customFormat="1" ht="13.2">
      <c r="A62" s="30">
        <f t="shared" si="7"/>
        <v>0.53333333333333333</v>
      </c>
      <c r="B62" s="30">
        <f t="shared" si="3"/>
        <v>0</v>
      </c>
      <c r="C62" s="30">
        <f t="shared" si="4"/>
        <v>0.46666666666666667</v>
      </c>
      <c r="D62" s="30">
        <f t="shared" si="6"/>
        <v>47</v>
      </c>
      <c r="E62" s="30" t="s">
        <v>17</v>
      </c>
      <c r="F62" s="30" t="s">
        <v>17</v>
      </c>
      <c r="G62" s="30" t="s">
        <v>15</v>
      </c>
      <c r="H62" s="30" t="s">
        <v>17</v>
      </c>
      <c r="I62" s="30" t="s">
        <v>15</v>
      </c>
      <c r="J62" s="30">
        <v>-247.92283</v>
      </c>
      <c r="K62" s="31">
        <f t="shared" si="1"/>
        <v>7077.1781294970542</v>
      </c>
      <c r="L62" s="31">
        <f t="shared" si="5"/>
        <v>212315</v>
      </c>
      <c r="M62" s="32" t="str">
        <f t="shared" si="2"/>
        <v>PARA G(SIGMA,NI:NI:MO:NI:MO;0),,  16*GSIGMO+0*GSIGRE+14*GSIGNI+212315;,, N  !</v>
      </c>
      <c r="N62" s="30">
        <v>2.5000000000000001E-3</v>
      </c>
      <c r="Q62" s="52"/>
      <c r="S62" s="52"/>
    </row>
    <row r="63" spans="1:19" s="30" customFormat="1" ht="13.2">
      <c r="A63" s="30">
        <f t="shared" si="7"/>
        <v>0.53333333333333333</v>
      </c>
      <c r="B63" s="30">
        <f t="shared" si="3"/>
        <v>0</v>
      </c>
      <c r="C63" s="30">
        <f t="shared" si="4"/>
        <v>0.46666666666666667</v>
      </c>
      <c r="D63" s="30">
        <f t="shared" si="6"/>
        <v>48</v>
      </c>
      <c r="E63" s="30" t="s">
        <v>17</v>
      </c>
      <c r="F63" s="30" t="s">
        <v>17</v>
      </c>
      <c r="G63" s="30" t="s">
        <v>15</v>
      </c>
      <c r="H63" s="30" t="s">
        <v>15</v>
      </c>
      <c r="I63" s="30" t="s">
        <v>17</v>
      </c>
      <c r="J63" s="30">
        <v>-244.89416</v>
      </c>
      <c r="K63" s="31">
        <f t="shared" si="1"/>
        <v>16817.941627938773</v>
      </c>
      <c r="L63" s="31">
        <f t="shared" si="5"/>
        <v>504538</v>
      </c>
      <c r="M63" s="32" t="str">
        <f t="shared" si="2"/>
        <v>PARA G(SIGMA,NI:NI:MO:MO:NI;0),,  16*GSIGMO+0*GSIGRE+14*GSIGNI+504538;,, N  !</v>
      </c>
      <c r="N63" s="30">
        <v>1.5900000000000001E-2</v>
      </c>
      <c r="Q63" s="52"/>
      <c r="S63" s="52"/>
    </row>
    <row r="64" spans="1:19" s="30" customFormat="1" ht="13.2">
      <c r="A64" s="30">
        <f t="shared" si="7"/>
        <v>0.46666666666666667</v>
      </c>
      <c r="B64" s="30">
        <f t="shared" si="3"/>
        <v>0</v>
      </c>
      <c r="C64" s="30">
        <f t="shared" si="4"/>
        <v>0.53333333333333333</v>
      </c>
      <c r="D64" s="30">
        <f t="shared" si="6"/>
        <v>49</v>
      </c>
      <c r="E64" s="30" t="s">
        <v>15</v>
      </c>
      <c r="F64" s="30" t="s">
        <v>15</v>
      </c>
      <c r="G64" s="30" t="s">
        <v>17</v>
      </c>
      <c r="H64" s="30" t="s">
        <v>17</v>
      </c>
      <c r="I64" s="30" t="s">
        <v>15</v>
      </c>
      <c r="J64" s="30">
        <v>-236.80671000000001</v>
      </c>
      <c r="K64" s="31">
        <f t="shared" si="1"/>
        <v>7351.6833920407817</v>
      </c>
      <c r="L64" s="31">
        <f t="shared" si="5"/>
        <v>220551</v>
      </c>
      <c r="M64" s="32" t="str">
        <f t="shared" si="2"/>
        <v>PARA G(SIGMA,MO:MO:NI:NI:MO;0),,  14*GSIGMO+0*GSIGRE+16*GSIGNI+220551;,, N  !</v>
      </c>
      <c r="N64" s="30">
        <v>1.89E-2</v>
      </c>
      <c r="Q64" s="52"/>
      <c r="S64" s="52"/>
    </row>
    <row r="65" spans="1:19" s="30" customFormat="1" ht="13.2">
      <c r="A65" s="30">
        <f t="shared" si="7"/>
        <v>0.46666666666666667</v>
      </c>
      <c r="B65" s="30">
        <f t="shared" si="3"/>
        <v>0</v>
      </c>
      <c r="C65" s="30">
        <f t="shared" si="4"/>
        <v>0.53333333333333333</v>
      </c>
      <c r="D65" s="30">
        <f t="shared" si="6"/>
        <v>50</v>
      </c>
      <c r="E65" s="30" t="s">
        <v>15</v>
      </c>
      <c r="F65" s="30" t="s">
        <v>15</v>
      </c>
      <c r="G65" s="30" t="s">
        <v>17</v>
      </c>
      <c r="H65" s="30" t="s">
        <v>15</v>
      </c>
      <c r="I65" s="30" t="s">
        <v>17</v>
      </c>
      <c r="J65" s="30">
        <v>-235.81484</v>
      </c>
      <c r="K65" s="31">
        <f t="shared" si="1"/>
        <v>10541.720963383767</v>
      </c>
      <c r="L65" s="31">
        <f t="shared" si="5"/>
        <v>316252</v>
      </c>
      <c r="M65" s="32" t="str">
        <f t="shared" si="2"/>
        <v>PARA G(SIGMA,MO:MO:NI:MO:NI;0),,  14*GSIGMO+0*GSIGRE+16*GSIGNI+316252;,, N  !</v>
      </c>
      <c r="N65" s="30">
        <v>2.3E-3</v>
      </c>
      <c r="Q65" s="52"/>
      <c r="S65" s="52"/>
    </row>
    <row r="66" spans="1:19" s="30" customFormat="1" ht="13.2">
      <c r="A66" s="30">
        <f t="shared" si="7"/>
        <v>0.46666666666666667</v>
      </c>
      <c r="B66" s="30">
        <f t="shared" si="3"/>
        <v>0</v>
      </c>
      <c r="C66" s="30">
        <f t="shared" si="4"/>
        <v>0.53333333333333333</v>
      </c>
      <c r="D66" s="30">
        <f t="shared" si="6"/>
        <v>51</v>
      </c>
      <c r="E66" s="30" t="s">
        <v>15</v>
      </c>
      <c r="F66" s="30" t="s">
        <v>15</v>
      </c>
      <c r="G66" s="30" t="s">
        <v>15</v>
      </c>
      <c r="H66" s="30" t="s">
        <v>17</v>
      </c>
      <c r="I66" s="30" t="s">
        <v>17</v>
      </c>
      <c r="J66" s="30">
        <v>-237.05688000000001</v>
      </c>
      <c r="K66" s="31">
        <f t="shared" si="1"/>
        <v>6547.0903513975372</v>
      </c>
      <c r="L66" s="31">
        <f t="shared" si="5"/>
        <v>196413</v>
      </c>
      <c r="M66" s="32" t="str">
        <f t="shared" si="2"/>
        <v>PARA G(SIGMA,MO:MO:MO:NI:NI;0),,  14*GSIGMO+0*GSIGRE+16*GSIGNI+196413;,, N  !</v>
      </c>
      <c r="N66" s="30">
        <v>-2.8E-3</v>
      </c>
      <c r="Q66" s="52"/>
      <c r="S66" s="52"/>
    </row>
    <row r="67" spans="1:19" s="30" customFormat="1" ht="13.2">
      <c r="A67" s="30">
        <f t="shared" si="7"/>
        <v>0.4</v>
      </c>
      <c r="B67" s="30">
        <f t="shared" si="3"/>
        <v>0</v>
      </c>
      <c r="C67" s="30">
        <f t="shared" si="4"/>
        <v>0.6</v>
      </c>
      <c r="D67" s="30">
        <f t="shared" si="6"/>
        <v>52</v>
      </c>
      <c r="E67" s="30" t="s">
        <v>17</v>
      </c>
      <c r="F67" s="30" t="s">
        <v>15</v>
      </c>
      <c r="G67" s="30" t="s">
        <v>17</v>
      </c>
      <c r="H67" s="30" t="s">
        <v>17</v>
      </c>
      <c r="I67" s="30" t="s">
        <v>15</v>
      </c>
      <c r="J67" s="30">
        <v>-227.30092999999999</v>
      </c>
      <c r="K67" s="31">
        <f t="shared" si="1"/>
        <v>2447.0370493979844</v>
      </c>
      <c r="L67" s="31">
        <f t="shared" si="5"/>
        <v>73411</v>
      </c>
      <c r="M67" s="32" t="str">
        <f t="shared" si="2"/>
        <v>PARA G(SIGMA,NI:MO:NI:NI:MO;0),,  12*GSIGMO+0*GSIGRE+18*GSIGNI+73411;,, N  !</v>
      </c>
      <c r="N67" s="30">
        <v>1E-3</v>
      </c>
      <c r="Q67" s="52"/>
      <c r="S67" s="52"/>
    </row>
    <row r="68" spans="1:19" s="30" customFormat="1" ht="13.2">
      <c r="A68" s="30">
        <f t="shared" si="7"/>
        <v>0.4</v>
      </c>
      <c r="B68" s="30">
        <f t="shared" si="3"/>
        <v>0</v>
      </c>
      <c r="C68" s="30">
        <f t="shared" si="4"/>
        <v>0.6</v>
      </c>
      <c r="D68" s="30">
        <f t="shared" si="6"/>
        <v>53</v>
      </c>
      <c r="E68" s="30" t="s">
        <v>17</v>
      </c>
      <c r="F68" s="30" t="s">
        <v>15</v>
      </c>
      <c r="G68" s="30" t="s">
        <v>17</v>
      </c>
      <c r="H68" s="30" t="s">
        <v>15</v>
      </c>
      <c r="I68" s="30" t="s">
        <v>17</v>
      </c>
      <c r="J68" s="30">
        <v>-226.32264000000001</v>
      </c>
      <c r="K68" s="31">
        <f t="shared" si="1"/>
        <v>5593.3988263133297</v>
      </c>
      <c r="L68" s="31">
        <f t="shared" si="5"/>
        <v>167802</v>
      </c>
      <c r="M68" s="32" t="str">
        <f t="shared" si="2"/>
        <v>PARA G(SIGMA,NI:MO:NI:MO:NI;0),,  12*GSIGMO+0*GSIGRE+18*GSIGNI+167802;,, N  !</v>
      </c>
      <c r="N68" s="30">
        <v>2.5000000000000001E-3</v>
      </c>
      <c r="Q68" s="52"/>
      <c r="S68" s="52"/>
    </row>
    <row r="69" spans="1:19" s="30" customFormat="1" ht="13.2">
      <c r="A69" s="30">
        <f t="shared" si="7"/>
        <v>0.4</v>
      </c>
      <c r="B69" s="30">
        <f t="shared" si="3"/>
        <v>0</v>
      </c>
      <c r="C69" s="30">
        <f t="shared" si="4"/>
        <v>0.6</v>
      </c>
      <c r="D69" s="30">
        <f t="shared" si="6"/>
        <v>54</v>
      </c>
      <c r="E69" s="30" t="s">
        <v>17</v>
      </c>
      <c r="F69" s="30" t="s">
        <v>15</v>
      </c>
      <c r="G69" s="30" t="s">
        <v>15</v>
      </c>
      <c r="H69" s="30" t="s">
        <v>17</v>
      </c>
      <c r="I69" s="30" t="s">
        <v>17</v>
      </c>
      <c r="J69" s="30">
        <v>-226.85345000000001</v>
      </c>
      <c r="K69" s="31">
        <f t="shared" si="1"/>
        <v>3886.2155833031347</v>
      </c>
      <c r="L69" s="31">
        <f t="shared" si="5"/>
        <v>116586</v>
      </c>
      <c r="M69" s="32" t="str">
        <f t="shared" si="2"/>
        <v>PARA G(SIGMA,NI:MO:MO:NI:NI;0),,  12*GSIGMO+0*GSIGRE+18*GSIGNI+116586;,, N  !</v>
      </c>
      <c r="N69" s="30">
        <v>0.37580000000000002</v>
      </c>
      <c r="Q69" s="52"/>
      <c r="S69" s="52"/>
    </row>
    <row r="70" spans="1:19" s="30" customFormat="1" ht="13.2">
      <c r="A70" s="30">
        <f t="shared" si="7"/>
        <v>0.33333333333333331</v>
      </c>
      <c r="B70" s="30">
        <f t="shared" si="3"/>
        <v>0</v>
      </c>
      <c r="C70" s="30">
        <f t="shared" si="4"/>
        <v>0.66666666666666663</v>
      </c>
      <c r="D70" s="30">
        <f t="shared" si="6"/>
        <v>55</v>
      </c>
      <c r="E70" s="30" t="s">
        <v>15</v>
      </c>
      <c r="F70" s="30" t="s">
        <v>17</v>
      </c>
      <c r="G70" s="30" t="s">
        <v>17</v>
      </c>
      <c r="H70" s="30" t="s">
        <v>17</v>
      </c>
      <c r="I70" s="30" t="s">
        <v>15</v>
      </c>
      <c r="J70" s="30">
        <v>-214.23523</v>
      </c>
      <c r="K70" s="31">
        <f t="shared" si="1"/>
        <v>8991.7525696757602</v>
      </c>
      <c r="L70" s="31">
        <f t="shared" si="5"/>
        <v>269753</v>
      </c>
      <c r="M70" s="32" t="str">
        <f t="shared" si="2"/>
        <v>PARA G(SIGMA,MO:NI:NI:NI:MO;0),,  10*GSIGMO+0*GSIGRE+20*GSIGNI+269753;,, N  !</v>
      </c>
      <c r="N70" s="30">
        <v>6.1999999999999998E-3</v>
      </c>
      <c r="Q70" s="52"/>
      <c r="S70" s="52"/>
    </row>
    <row r="71" spans="1:19" s="30" customFormat="1" ht="13.2">
      <c r="A71" s="30">
        <f t="shared" si="7"/>
        <v>0.33333333333333331</v>
      </c>
      <c r="B71" s="30">
        <f t="shared" si="3"/>
        <v>0</v>
      </c>
      <c r="C71" s="30">
        <f t="shared" si="4"/>
        <v>0.66666666666666663</v>
      </c>
      <c r="D71" s="30">
        <f t="shared" si="6"/>
        <v>56</v>
      </c>
      <c r="E71" s="30" t="s">
        <v>15</v>
      </c>
      <c r="F71" s="30" t="s">
        <v>17</v>
      </c>
      <c r="G71" s="30" t="s">
        <v>17</v>
      </c>
      <c r="H71" s="30" t="s">
        <v>15</v>
      </c>
      <c r="I71" s="30" t="s">
        <v>17</v>
      </c>
      <c r="J71" s="30">
        <v>-212.91211000000001</v>
      </c>
      <c r="K71" s="31">
        <f t="shared" si="1"/>
        <v>13247.151474164553</v>
      </c>
      <c r="L71" s="31">
        <f t="shared" si="5"/>
        <v>397415</v>
      </c>
      <c r="M71" s="32" t="str">
        <f t="shared" si="2"/>
        <v>PARA G(SIGMA,MO:NI:NI:MO:NI;0),,  10*GSIGMO+0*GSIGRE+20*GSIGNI+397415;,, N  !</v>
      </c>
      <c r="N71" s="30">
        <v>0.15379999999999999</v>
      </c>
      <c r="Q71" s="52"/>
      <c r="S71" s="52"/>
    </row>
    <row r="72" spans="1:19" s="30" customFormat="1" ht="13.2">
      <c r="A72" s="30">
        <f t="shared" si="7"/>
        <v>0.33333333333333331</v>
      </c>
      <c r="B72" s="30">
        <f t="shared" si="3"/>
        <v>0</v>
      </c>
      <c r="C72" s="30">
        <f t="shared" si="4"/>
        <v>0.66666666666666663</v>
      </c>
      <c r="D72" s="30">
        <f t="shared" si="6"/>
        <v>57</v>
      </c>
      <c r="E72" s="30" t="s">
        <v>15</v>
      </c>
      <c r="F72" s="30" t="s">
        <v>17</v>
      </c>
      <c r="G72" s="30" t="s">
        <v>15</v>
      </c>
      <c r="H72" s="30" t="s">
        <v>17</v>
      </c>
      <c r="I72" s="30" t="s">
        <v>17</v>
      </c>
      <c r="J72" s="30">
        <v>-215.94837999999999</v>
      </c>
      <c r="K72" s="31">
        <f t="shared" si="1"/>
        <v>3481.9449685323502</v>
      </c>
      <c r="L72" s="31">
        <f t="shared" si="5"/>
        <v>104458</v>
      </c>
      <c r="M72" s="32" t="str">
        <f t="shared" si="2"/>
        <v>PARA G(SIGMA,MO:NI:MO:NI:NI;0),,  10*GSIGMO+0*GSIGRE+20*GSIGNI+104458;,, N  !</v>
      </c>
      <c r="N72" s="30">
        <v>1.0999999999999999E-2</v>
      </c>
      <c r="Q72" s="52"/>
      <c r="S72" s="52"/>
    </row>
    <row r="73" spans="1:19" s="30" customFormat="1" ht="13.2">
      <c r="A73" s="30">
        <f t="shared" si="7"/>
        <v>0.26666666666666666</v>
      </c>
      <c r="B73" s="30">
        <f t="shared" si="3"/>
        <v>0</v>
      </c>
      <c r="C73" s="30">
        <f t="shared" si="4"/>
        <v>0.73333333333333328</v>
      </c>
      <c r="D73" s="30">
        <f t="shared" si="6"/>
        <v>58</v>
      </c>
      <c r="E73" s="30" t="s">
        <v>17</v>
      </c>
      <c r="F73" s="30" t="s">
        <v>17</v>
      </c>
      <c r="G73" s="30" t="s">
        <v>17</v>
      </c>
      <c r="H73" s="30" t="s">
        <v>17</v>
      </c>
      <c r="I73" s="30" t="s">
        <v>15</v>
      </c>
      <c r="J73" s="30">
        <v>-203.93547000000001</v>
      </c>
      <c r="K73" s="31">
        <f t="shared" si="1"/>
        <v>6640.692917723044</v>
      </c>
      <c r="L73" s="31">
        <f t="shared" si="5"/>
        <v>199221</v>
      </c>
      <c r="M73" s="32" t="str">
        <f t="shared" si="2"/>
        <v>PARA G(SIGMA,NI:NI:NI:NI:MO;0),,  8*GSIGMO+0*GSIGRE+22*GSIGNI+199221;,, N  !</v>
      </c>
      <c r="N73" s="30">
        <v>-6.7000000000000002E-3</v>
      </c>
      <c r="Q73" s="52"/>
      <c r="S73" s="52"/>
    </row>
    <row r="74" spans="1:19" s="30" customFormat="1" ht="13.2">
      <c r="A74" s="30">
        <f t="shared" si="7"/>
        <v>0.26666666666666666</v>
      </c>
      <c r="B74" s="30">
        <f t="shared" si="3"/>
        <v>0</v>
      </c>
      <c r="C74" s="30">
        <f t="shared" si="4"/>
        <v>0.73333333333333328</v>
      </c>
      <c r="D74" s="30">
        <f t="shared" si="6"/>
        <v>59</v>
      </c>
      <c r="E74" s="30" t="s">
        <v>17</v>
      </c>
      <c r="F74" s="30" t="s">
        <v>17</v>
      </c>
      <c r="G74" s="30" t="s">
        <v>17</v>
      </c>
      <c r="H74" s="30" t="s">
        <v>15</v>
      </c>
      <c r="I74" s="30" t="s">
        <v>17</v>
      </c>
      <c r="J74" s="30">
        <v>-203.53994</v>
      </c>
      <c r="K74" s="31">
        <f t="shared" si="1"/>
        <v>7912.7906327394012</v>
      </c>
      <c r="L74" s="31">
        <f t="shared" si="5"/>
        <v>237384</v>
      </c>
      <c r="M74" s="32" t="str">
        <f t="shared" si="2"/>
        <v>PARA G(SIGMA,NI:NI:NI:MO:NI;0),,  8*GSIGMO+0*GSIGRE+22*GSIGNI+237384;,, N  !</v>
      </c>
      <c r="N74" s="30">
        <v>-2.9999999999999997E-4</v>
      </c>
      <c r="Q74" s="52"/>
      <c r="S74" s="52"/>
    </row>
    <row r="75" spans="1:19" s="30" customFormat="1" ht="13.2">
      <c r="A75" s="30">
        <f t="shared" si="7"/>
        <v>0.26666666666666666</v>
      </c>
      <c r="B75" s="30">
        <f t="shared" si="3"/>
        <v>0</v>
      </c>
      <c r="C75" s="30">
        <f t="shared" si="4"/>
        <v>0.73333333333333328</v>
      </c>
      <c r="D75" s="30">
        <f t="shared" si="6"/>
        <v>60</v>
      </c>
      <c r="E75" s="30" t="s">
        <v>17</v>
      </c>
      <c r="F75" s="30" t="s">
        <v>17</v>
      </c>
      <c r="G75" s="30" t="s">
        <v>15</v>
      </c>
      <c r="H75" s="30" t="s">
        <v>17</v>
      </c>
      <c r="I75" s="30" t="s">
        <v>17</v>
      </c>
      <c r="J75" s="30">
        <v>-204.85049000000001</v>
      </c>
      <c r="K75" s="31">
        <f t="shared" si="1"/>
        <v>3697.8191756699043</v>
      </c>
      <c r="L75" s="31">
        <f t="shared" si="5"/>
        <v>110935</v>
      </c>
      <c r="M75" s="32" t="str">
        <f t="shared" si="2"/>
        <v>PARA G(SIGMA,NI:NI:MO:NI:NI;0),,  8*GSIGMO+0*GSIGRE+22*GSIGNI+110935;,, N  !</v>
      </c>
      <c r="N75" s="30">
        <v>1.15E-2</v>
      </c>
      <c r="Q75" s="52"/>
      <c r="S75" s="52"/>
    </row>
    <row r="76" spans="1:19" s="30" customFormat="1" ht="13.2">
      <c r="A76" s="30">
        <f t="shared" si="7"/>
        <v>0.2</v>
      </c>
      <c r="B76" s="30">
        <f t="shared" si="3"/>
        <v>0</v>
      </c>
      <c r="C76" s="30">
        <f t="shared" si="4"/>
        <v>0.8</v>
      </c>
      <c r="D76" s="30">
        <f t="shared" si="6"/>
        <v>61</v>
      </c>
      <c r="E76" s="30" t="s">
        <v>15</v>
      </c>
      <c r="F76" s="30" t="s">
        <v>15</v>
      </c>
      <c r="G76" s="30" t="s">
        <v>17</v>
      </c>
      <c r="H76" s="30" t="s">
        <v>17</v>
      </c>
      <c r="I76" s="30" t="s">
        <v>17</v>
      </c>
      <c r="J76" s="30">
        <v>-193.00288</v>
      </c>
      <c r="K76" s="31">
        <f t="shared" si="1"/>
        <v>6324.9317184638003</v>
      </c>
      <c r="L76" s="31">
        <f t="shared" si="5"/>
        <v>189748</v>
      </c>
      <c r="M76" s="32" t="str">
        <f t="shared" si="2"/>
        <v>PARA G(SIGMA,MO:MO:NI:NI:NI;0),,  6*GSIGMO+0*GSIGRE+24*GSIGNI+189748;,, N  !</v>
      </c>
      <c r="N76" s="30">
        <v>6.3E-3</v>
      </c>
      <c r="Q76" s="52"/>
      <c r="S76" s="52"/>
    </row>
    <row r="77" spans="1:19" s="30" customFormat="1" ht="13.2">
      <c r="A77" s="30">
        <f t="shared" si="7"/>
        <v>0.13333333333333333</v>
      </c>
      <c r="B77" s="30">
        <f t="shared" si="3"/>
        <v>0</v>
      </c>
      <c r="C77" s="30">
        <f t="shared" si="4"/>
        <v>0.8666666666666667</v>
      </c>
      <c r="D77" s="30">
        <f t="shared" si="6"/>
        <v>62</v>
      </c>
      <c r="E77" s="30" t="s">
        <v>17</v>
      </c>
      <c r="F77" s="30" t="s">
        <v>15</v>
      </c>
      <c r="G77" s="30" t="s">
        <v>17</v>
      </c>
      <c r="H77" s="30" t="s">
        <v>17</v>
      </c>
      <c r="I77" s="30" t="s">
        <v>17</v>
      </c>
      <c r="J77" s="30">
        <v>-183.00819999999999</v>
      </c>
      <c r="K77" s="31">
        <f t="shared" si="1"/>
        <v>2992.678298915182</v>
      </c>
      <c r="L77" s="31">
        <f t="shared" si="5"/>
        <v>89780</v>
      </c>
      <c r="M77" s="32" t="str">
        <f t="shared" si="2"/>
        <v>PARA G(SIGMA,NI:MO:NI:NI:NI;0),,  4*GSIGMO+0*GSIGRE+26*GSIGNI+89780;,, N  !</v>
      </c>
      <c r="N77" s="30">
        <v>3.2000000000000002E-3</v>
      </c>
      <c r="Q77" s="52"/>
      <c r="S77" s="52"/>
    </row>
    <row r="78" spans="1:19" s="30" customFormat="1" ht="13.2">
      <c r="A78" s="30">
        <f t="shared" si="7"/>
        <v>6.6666666666666666E-2</v>
      </c>
      <c r="B78" s="30">
        <f t="shared" si="3"/>
        <v>0</v>
      </c>
      <c r="C78" s="30">
        <f t="shared" si="4"/>
        <v>0.93333333333333335</v>
      </c>
      <c r="D78" s="30">
        <f t="shared" si="6"/>
        <v>63</v>
      </c>
      <c r="E78" s="30" t="s">
        <v>15</v>
      </c>
      <c r="F78" s="30" t="s">
        <v>17</v>
      </c>
      <c r="G78" s="30" t="s">
        <v>17</v>
      </c>
      <c r="H78" s="30" t="s">
        <v>17</v>
      </c>
      <c r="I78" s="30" t="s">
        <v>17</v>
      </c>
      <c r="J78" s="30">
        <v>-170.09003999999999</v>
      </c>
      <c r="K78" s="31">
        <f t="shared" si="1"/>
        <v>9062.877861178531</v>
      </c>
      <c r="L78" s="31">
        <f t="shared" si="5"/>
        <v>271886</v>
      </c>
      <c r="M78" s="32" t="str">
        <f t="shared" si="2"/>
        <v>PARA G(SIGMA,MO:NI:NI:NI:NI;0),,  2*GSIGMO+0*GSIGRE+28*GSIGNI+271886;,, N  !</v>
      </c>
      <c r="N78" s="30">
        <v>5.9555999999999996</v>
      </c>
      <c r="Q78" s="52"/>
      <c r="S78" s="52"/>
    </row>
    <row r="79" spans="1:19" s="33" customFormat="1" ht="13.2">
      <c r="A79" s="33">
        <f t="shared" si="7"/>
        <v>0</v>
      </c>
      <c r="B79" s="33">
        <f t="shared" si="3"/>
        <v>6.6666666666666666E-2</v>
      </c>
      <c r="C79" s="33">
        <f t="shared" si="4"/>
        <v>0.93333333333333335</v>
      </c>
      <c r="D79" s="33">
        <f t="shared" si="6"/>
        <v>64</v>
      </c>
      <c r="E79" s="33" t="s">
        <v>20</v>
      </c>
      <c r="F79" s="33" t="s">
        <v>17</v>
      </c>
      <c r="G79" s="33" t="s">
        <v>17</v>
      </c>
      <c r="H79" s="33" t="s">
        <v>17</v>
      </c>
      <c r="I79" s="33" t="s">
        <v>17</v>
      </c>
      <c r="J79" s="33">
        <v>-172.75306</v>
      </c>
      <c r="K79" s="34">
        <f t="shared" si="1"/>
        <v>9754.2354548258136</v>
      </c>
      <c r="L79" s="34">
        <f t="shared" si="5"/>
        <v>292627</v>
      </c>
      <c r="M79" s="35" t="str">
        <f t="shared" si="2"/>
        <v>PARA G(SIGMA,RE:NI:NI:NI:NI;0),,  0*GSIGMO+2*GSIGRE+28*GSIGNI+292627;,, N  !</v>
      </c>
      <c r="N79" s="33">
        <v>7.0452000000000004</v>
      </c>
      <c r="Q79" s="56"/>
      <c r="S79" s="56"/>
    </row>
    <row r="80" spans="1:19" s="33" customFormat="1" ht="13.2">
      <c r="A80" s="33">
        <f t="shared" si="7"/>
        <v>0</v>
      </c>
      <c r="B80" s="33">
        <f t="shared" si="3"/>
        <v>0.13333333333333333</v>
      </c>
      <c r="C80" s="33">
        <f t="shared" si="4"/>
        <v>0.8666666666666667</v>
      </c>
      <c r="D80" s="33">
        <f t="shared" si="6"/>
        <v>65</v>
      </c>
      <c r="E80" s="33" t="s">
        <v>17</v>
      </c>
      <c r="F80" s="33" t="s">
        <v>20</v>
      </c>
      <c r="G80" s="33" t="s">
        <v>17</v>
      </c>
      <c r="H80" s="33" t="s">
        <v>17</v>
      </c>
      <c r="I80" s="33" t="s">
        <v>17</v>
      </c>
      <c r="J80" s="33">
        <v>-187.65845999999999</v>
      </c>
      <c r="K80" s="34">
        <f t="shared" ref="K80:K143" si="8">(J80/30-A80*$C$4-B80*$C$5-C80*$C$6)*96485.5547</f>
        <v>6548.827091382208</v>
      </c>
      <c r="L80" s="34">
        <f t="shared" si="5"/>
        <v>196465</v>
      </c>
      <c r="M80" s="35" t="str">
        <f t="shared" ref="M80:M143" si="9">"PARA G(SIGMA,"&amp;E80&amp;":"&amp;F80&amp;":"&amp;G80&amp;":"&amp;H80&amp;":"&amp;I80&amp;";0),,  "&amp;A80*30&amp;"*GSIGMO+"&amp;B80*30&amp;"*GSIGRE+"&amp;C80*30&amp;"*GSIGNI+"&amp;L80&amp;";,, N  !"</f>
        <v>PARA G(SIGMA,NI:RE:NI:NI:NI;0),,  0*GSIGMO+4*GSIGRE+26*GSIGNI+196465;,, N  !</v>
      </c>
      <c r="N80" s="33">
        <v>5.5095000000000001</v>
      </c>
      <c r="Q80" s="56"/>
      <c r="S80" s="56"/>
    </row>
    <row r="81" spans="1:19" s="33" customFormat="1" ht="13.2">
      <c r="A81" s="33">
        <f t="shared" si="7"/>
        <v>0</v>
      </c>
      <c r="B81" s="33">
        <f t="shared" ref="B81:B144" si="10">(IF(E81=$B$14,1,0)*E$14+IF(F81=$B$14,1,0)*F$14+IF(G81=$B$14,1,0)*G$14+IF(H81=$B$14,1,0)*H$14+IF(I81=$B$14,1,0)*I$14)/SUM(E$14:I$14)</f>
        <v>0.2</v>
      </c>
      <c r="C81" s="33">
        <f t="shared" ref="C81:C144" si="11">(IF(E81=$C$14,1,0)*E$14+IF(F81=$C$14,1,0)*F$14+IF(G81=$C$14,1,0)*G$14+IF(H81=$C$14,1,0)*H$14+IF(I81=$C$14,1,0)*I$14)/SUM(E$14:I$14)</f>
        <v>0.8</v>
      </c>
      <c r="D81" s="33">
        <f t="shared" si="6"/>
        <v>66</v>
      </c>
      <c r="E81" s="33" t="s">
        <v>20</v>
      </c>
      <c r="F81" s="33" t="s">
        <v>20</v>
      </c>
      <c r="G81" s="33" t="s">
        <v>17</v>
      </c>
      <c r="H81" s="33" t="s">
        <v>17</v>
      </c>
      <c r="I81" s="33" t="s">
        <v>17</v>
      </c>
      <c r="J81" s="33">
        <v>-201.29997</v>
      </c>
      <c r="K81" s="34">
        <f t="shared" si="8"/>
        <v>7408.3229855979671</v>
      </c>
      <c r="L81" s="34">
        <f t="shared" ref="L81:L144" si="12">ROUND(K81*30,0)</f>
        <v>222250</v>
      </c>
      <c r="M81" s="35" t="str">
        <f t="shared" si="9"/>
        <v>PARA G(SIGMA,RE:RE:NI:NI:NI;0),,  0*GSIGMO+6*GSIGRE+24*GSIGNI+222250;,, N  !</v>
      </c>
      <c r="N81" s="33">
        <v>2.5000000000000001E-3</v>
      </c>
      <c r="Q81" s="56"/>
      <c r="S81" s="56"/>
    </row>
    <row r="82" spans="1:19" s="33" customFormat="1" ht="13.2">
      <c r="A82" s="33">
        <f t="shared" si="7"/>
        <v>0</v>
      </c>
      <c r="B82" s="33">
        <f t="shared" si="10"/>
        <v>0.26666666666666666</v>
      </c>
      <c r="C82" s="33">
        <f t="shared" si="11"/>
        <v>0.73333333333333328</v>
      </c>
      <c r="D82" s="33">
        <f t="shared" ref="D82:D145" si="13">D81+1</f>
        <v>67</v>
      </c>
      <c r="E82" s="33" t="s">
        <v>17</v>
      </c>
      <c r="F82" s="33" t="s">
        <v>17</v>
      </c>
      <c r="G82" s="33" t="s">
        <v>20</v>
      </c>
      <c r="H82" s="33" t="s">
        <v>17</v>
      </c>
      <c r="I82" s="33" t="s">
        <v>17</v>
      </c>
      <c r="J82" s="33">
        <v>-214.97148000000001</v>
      </c>
      <c r="K82" s="34">
        <f t="shared" si="8"/>
        <v>8171.3333251135218</v>
      </c>
      <c r="L82" s="34">
        <f t="shared" si="12"/>
        <v>245140</v>
      </c>
      <c r="M82" s="35" t="str">
        <f t="shared" si="9"/>
        <v>PARA G(SIGMA,NI:NI:RE:NI:NI;0),,  0*GSIGMO+8*GSIGRE+22*GSIGNI+245140;,, N  !</v>
      </c>
      <c r="N82" s="33">
        <v>0.50129999999999997</v>
      </c>
      <c r="Q82" s="56"/>
      <c r="S82" s="56"/>
    </row>
    <row r="83" spans="1:19" s="33" customFormat="1" ht="13.2">
      <c r="A83" s="33">
        <f t="shared" si="7"/>
        <v>0</v>
      </c>
      <c r="B83" s="33">
        <f t="shared" si="10"/>
        <v>0.26666666666666666</v>
      </c>
      <c r="C83" s="33">
        <f t="shared" si="11"/>
        <v>0.73333333333333328</v>
      </c>
      <c r="D83" s="33">
        <f t="shared" si="13"/>
        <v>68</v>
      </c>
      <c r="E83" s="33" t="s">
        <v>17</v>
      </c>
      <c r="F83" s="33" t="s">
        <v>17</v>
      </c>
      <c r="G83" s="33" t="s">
        <v>17</v>
      </c>
      <c r="H83" s="33" t="s">
        <v>20</v>
      </c>
      <c r="I83" s="33" t="s">
        <v>17</v>
      </c>
      <c r="J83" s="33">
        <v>-213.93858</v>
      </c>
      <c r="K83" s="34">
        <f t="shared" si="8"/>
        <v>11493.33097343456</v>
      </c>
      <c r="L83" s="34">
        <f t="shared" si="12"/>
        <v>344800</v>
      </c>
      <c r="M83" s="35" t="str">
        <f t="shared" si="9"/>
        <v>PARA G(SIGMA,NI:NI:NI:RE:NI;0),,  0*GSIGMO+8*GSIGRE+22*GSIGNI+344800;,, N  !</v>
      </c>
      <c r="N83" s="33">
        <v>-1.9E-3</v>
      </c>
      <c r="Q83" s="56"/>
      <c r="S83" s="56"/>
    </row>
    <row r="84" spans="1:19" s="33" customFormat="1" ht="13.2">
      <c r="A84" s="33">
        <f t="shared" si="7"/>
        <v>0</v>
      </c>
      <c r="B84" s="33">
        <f t="shared" si="10"/>
        <v>0.26666666666666666</v>
      </c>
      <c r="C84" s="33">
        <f t="shared" si="11"/>
        <v>0.73333333333333328</v>
      </c>
      <c r="D84" s="33">
        <f t="shared" si="13"/>
        <v>69</v>
      </c>
      <c r="E84" s="33" t="s">
        <v>17</v>
      </c>
      <c r="F84" s="33" t="s">
        <v>17</v>
      </c>
      <c r="G84" s="33" t="s">
        <v>17</v>
      </c>
      <c r="H84" s="33" t="s">
        <v>17</v>
      </c>
      <c r="I84" s="33" t="s">
        <v>20</v>
      </c>
      <c r="J84" s="33">
        <v>-213.69665000000001</v>
      </c>
      <c r="K84" s="34">
        <f t="shared" si="8"/>
        <v>12271.422648386939</v>
      </c>
      <c r="L84" s="34">
        <f t="shared" si="12"/>
        <v>368143</v>
      </c>
      <c r="M84" s="35" t="str">
        <f t="shared" si="9"/>
        <v>PARA G(SIGMA,NI:NI:NI:NI:RE;0),,  0*GSIGMO+8*GSIGRE+22*GSIGNI+368143;,, N  !</v>
      </c>
      <c r="N84" s="33">
        <v>-1.6000000000000001E-3</v>
      </c>
      <c r="Q84" s="56"/>
      <c r="S84" s="56"/>
    </row>
    <row r="85" spans="1:19" s="33" customFormat="1" ht="13.2">
      <c r="A85" s="33">
        <f t="shared" si="7"/>
        <v>0</v>
      </c>
      <c r="B85" s="33">
        <f t="shared" si="10"/>
        <v>0.33333333333333331</v>
      </c>
      <c r="C85" s="33">
        <f t="shared" si="11"/>
        <v>0.66666666666666663</v>
      </c>
      <c r="D85" s="33">
        <f t="shared" si="13"/>
        <v>70</v>
      </c>
      <c r="E85" s="33" t="s">
        <v>20</v>
      </c>
      <c r="F85" s="33" t="s">
        <v>17</v>
      </c>
      <c r="G85" s="33" t="s">
        <v>20</v>
      </c>
      <c r="H85" s="33" t="s">
        <v>17</v>
      </c>
      <c r="I85" s="33" t="s">
        <v>17</v>
      </c>
      <c r="J85" s="33">
        <v>-228.7878</v>
      </c>
      <c r="K85" s="34">
        <f t="shared" si="8"/>
        <v>8468.607892092421</v>
      </c>
      <c r="L85" s="34">
        <f t="shared" si="12"/>
        <v>254058</v>
      </c>
      <c r="M85" s="35" t="str">
        <f t="shared" si="9"/>
        <v>PARA G(SIGMA,RE:NI:RE:NI:NI;0),,  0*GSIGMO+10*GSIGRE+20*GSIGNI+254058;,, N  !</v>
      </c>
      <c r="N85" s="33">
        <v>7.0000000000000001E-3</v>
      </c>
      <c r="Q85" s="56"/>
      <c r="S85" s="56"/>
    </row>
    <row r="86" spans="1:19" s="33" customFormat="1" ht="13.2">
      <c r="A86" s="33">
        <f t="shared" si="7"/>
        <v>0</v>
      </c>
      <c r="B86" s="33">
        <f t="shared" si="10"/>
        <v>0.33333333333333331</v>
      </c>
      <c r="C86" s="33">
        <f t="shared" si="11"/>
        <v>0.66666666666666663</v>
      </c>
      <c r="D86" s="33">
        <f t="shared" si="13"/>
        <v>71</v>
      </c>
      <c r="E86" s="33" t="s">
        <v>20</v>
      </c>
      <c r="F86" s="33" t="s">
        <v>17</v>
      </c>
      <c r="G86" s="33" t="s">
        <v>17</v>
      </c>
      <c r="H86" s="33" t="s">
        <v>20</v>
      </c>
      <c r="I86" s="33" t="s">
        <v>17</v>
      </c>
      <c r="J86" s="33">
        <v>-227.12047000000001</v>
      </c>
      <c r="K86" s="34">
        <f t="shared" si="8"/>
        <v>13831.049889357419</v>
      </c>
      <c r="L86" s="34">
        <f t="shared" si="12"/>
        <v>414931</v>
      </c>
      <c r="M86" s="35" t="str">
        <f t="shared" si="9"/>
        <v>PARA G(SIGMA,RE:NI:NI:RE:NI;0),,  0*GSIGMO+10*GSIGRE+20*GSIGNI+414931;,, N  !</v>
      </c>
      <c r="N86" s="33">
        <v>-4.0000000000000002E-4</v>
      </c>
      <c r="Q86" s="56"/>
      <c r="S86" s="56"/>
    </row>
    <row r="87" spans="1:19" s="33" customFormat="1" ht="13.2">
      <c r="A87" s="33">
        <f t="shared" si="7"/>
        <v>0</v>
      </c>
      <c r="B87" s="33">
        <f t="shared" si="10"/>
        <v>0.33333333333333331</v>
      </c>
      <c r="C87" s="33">
        <f t="shared" si="11"/>
        <v>0.66666666666666663</v>
      </c>
      <c r="D87" s="33">
        <f t="shared" si="13"/>
        <v>72</v>
      </c>
      <c r="E87" s="33" t="s">
        <v>20</v>
      </c>
      <c r="F87" s="33" t="s">
        <v>17</v>
      </c>
      <c r="G87" s="33" t="s">
        <v>17</v>
      </c>
      <c r="H87" s="33" t="s">
        <v>17</v>
      </c>
      <c r="I87" s="33" t="s">
        <v>20</v>
      </c>
      <c r="J87" s="33">
        <v>-226.82650000000001</v>
      </c>
      <c r="K87" s="34">
        <f t="shared" si="8"/>
        <v>14776.511839862729</v>
      </c>
      <c r="L87" s="34">
        <f t="shared" si="12"/>
        <v>443295</v>
      </c>
      <c r="M87" s="35" t="str">
        <f t="shared" si="9"/>
        <v>PARA G(SIGMA,RE:NI:NI:NI:RE;0),,  0*GSIGMO+10*GSIGRE+20*GSIGNI+443295;,, N  !</v>
      </c>
      <c r="N87" s="33">
        <v>2.3E-3</v>
      </c>
      <c r="Q87" s="56"/>
      <c r="S87" s="56"/>
    </row>
    <row r="88" spans="1:19" s="33" customFormat="1" ht="13.2">
      <c r="A88" s="33">
        <f t="shared" si="7"/>
        <v>0</v>
      </c>
      <c r="B88" s="33">
        <f t="shared" si="10"/>
        <v>0.4</v>
      </c>
      <c r="C88" s="33">
        <f t="shared" si="11"/>
        <v>0.6</v>
      </c>
      <c r="D88" s="33">
        <f t="shared" si="13"/>
        <v>73</v>
      </c>
      <c r="E88" s="33" t="s">
        <v>17</v>
      </c>
      <c r="F88" s="33" t="s">
        <v>20</v>
      </c>
      <c r="G88" s="33" t="s">
        <v>20</v>
      </c>
      <c r="H88" s="33" t="s">
        <v>17</v>
      </c>
      <c r="I88" s="33" t="s">
        <v>17</v>
      </c>
      <c r="J88" s="33">
        <v>-243.59378000000001</v>
      </c>
      <c r="K88" s="34">
        <f t="shared" si="8"/>
        <v>5582.9526569244908</v>
      </c>
      <c r="L88" s="34">
        <f t="shared" si="12"/>
        <v>167489</v>
      </c>
      <c r="M88" s="35" t="str">
        <f t="shared" si="9"/>
        <v>PARA G(SIGMA,NI:RE:RE:NI:NI;0),,  0*GSIGMO+12*GSIGRE+18*GSIGNI+167489;,, N  !</v>
      </c>
      <c r="N88" s="33">
        <v>-2.5999999999999999E-3</v>
      </c>
      <c r="Q88" s="56"/>
      <c r="S88" s="56"/>
    </row>
    <row r="89" spans="1:19" s="33" customFormat="1" ht="13.2">
      <c r="A89" s="33">
        <f t="shared" si="7"/>
        <v>0</v>
      </c>
      <c r="B89" s="33">
        <f t="shared" si="10"/>
        <v>0.4</v>
      </c>
      <c r="C89" s="33">
        <f t="shared" si="11"/>
        <v>0.6</v>
      </c>
      <c r="D89" s="33">
        <f t="shared" si="13"/>
        <v>74</v>
      </c>
      <c r="E89" s="33" t="s">
        <v>17</v>
      </c>
      <c r="F89" s="33" t="s">
        <v>20</v>
      </c>
      <c r="G89" s="33" t="s">
        <v>17</v>
      </c>
      <c r="H89" s="33" t="s">
        <v>20</v>
      </c>
      <c r="I89" s="33" t="s">
        <v>17</v>
      </c>
      <c r="J89" s="33">
        <v>-243.18792999999999</v>
      </c>
      <c r="K89" s="34">
        <f t="shared" si="8"/>
        <v>6888.2414027576597</v>
      </c>
      <c r="L89" s="34">
        <f t="shared" si="12"/>
        <v>206647</v>
      </c>
      <c r="M89" s="35" t="str">
        <f t="shared" si="9"/>
        <v>PARA G(SIGMA,NI:RE:NI:RE:NI;0),,  0*GSIGMO+12*GSIGRE+18*GSIGNI+206647;,, N  !</v>
      </c>
      <c r="N89" s="33">
        <v>1.17E-2</v>
      </c>
      <c r="Q89" s="56"/>
      <c r="S89" s="56"/>
    </row>
    <row r="90" spans="1:19" s="33" customFormat="1" ht="13.2">
      <c r="A90" s="33">
        <f t="shared" si="7"/>
        <v>0</v>
      </c>
      <c r="B90" s="33">
        <f t="shared" si="10"/>
        <v>0.4</v>
      </c>
      <c r="C90" s="33">
        <f t="shared" si="11"/>
        <v>0.6</v>
      </c>
      <c r="D90" s="33">
        <f t="shared" si="13"/>
        <v>75</v>
      </c>
      <c r="E90" s="33" t="s">
        <v>17</v>
      </c>
      <c r="F90" s="33" t="s">
        <v>20</v>
      </c>
      <c r="G90" s="33" t="s">
        <v>17</v>
      </c>
      <c r="H90" s="33" t="s">
        <v>17</v>
      </c>
      <c r="I90" s="33" t="s">
        <v>20</v>
      </c>
      <c r="J90" s="33">
        <v>-241.92247</v>
      </c>
      <c r="K90" s="34">
        <f t="shared" si="8"/>
        <v>10958.195071113098</v>
      </c>
      <c r="L90" s="34">
        <f t="shared" si="12"/>
        <v>328746</v>
      </c>
      <c r="M90" s="35" t="str">
        <f t="shared" si="9"/>
        <v>PARA G(SIGMA,NI:RE:NI:NI:RE;0),,  0*GSIGMO+12*GSIGRE+18*GSIGNI+328746;,, N  !</v>
      </c>
      <c r="N90" s="33">
        <v>1.8200000000000001E-2</v>
      </c>
      <c r="Q90" s="56"/>
      <c r="S90" s="56"/>
    </row>
    <row r="91" spans="1:19" s="33" customFormat="1" ht="13.2">
      <c r="A91" s="33">
        <f t="shared" si="7"/>
        <v>0</v>
      </c>
      <c r="B91" s="33">
        <f t="shared" si="10"/>
        <v>0.46666666666666667</v>
      </c>
      <c r="C91" s="33">
        <f t="shared" si="11"/>
        <v>0.53333333333333333</v>
      </c>
      <c r="D91" s="33">
        <f t="shared" si="13"/>
        <v>76</v>
      </c>
      <c r="E91" s="33" t="s">
        <v>20</v>
      </c>
      <c r="F91" s="33" t="s">
        <v>20</v>
      </c>
      <c r="G91" s="33" t="s">
        <v>20</v>
      </c>
      <c r="H91" s="33" t="s">
        <v>17</v>
      </c>
      <c r="I91" s="33" t="s">
        <v>17</v>
      </c>
      <c r="J91" s="33">
        <v>-256.98820000000001</v>
      </c>
      <c r="K91" s="34">
        <f t="shared" si="8"/>
        <v>7237.1357415010762</v>
      </c>
      <c r="L91" s="34">
        <f t="shared" si="12"/>
        <v>217114</v>
      </c>
      <c r="M91" s="35" t="str">
        <f t="shared" si="9"/>
        <v>PARA G(SIGMA,RE:RE:RE:NI:NI;0),,  0*GSIGMO+14*GSIGRE+16*GSIGNI+217114;,, N  !</v>
      </c>
      <c r="N91" s="33">
        <v>-8.0000000000000004E-4</v>
      </c>
      <c r="Q91" s="56"/>
      <c r="S91" s="56"/>
    </row>
    <row r="92" spans="1:19" s="33" customFormat="1" ht="13.2">
      <c r="A92" s="33">
        <f t="shared" si="7"/>
        <v>0</v>
      </c>
      <c r="B92" s="33">
        <f t="shared" si="10"/>
        <v>0.46666666666666667</v>
      </c>
      <c r="C92" s="33">
        <f t="shared" si="11"/>
        <v>0.53333333333333333</v>
      </c>
      <c r="D92" s="33">
        <f t="shared" si="13"/>
        <v>77</v>
      </c>
      <c r="E92" s="33" t="s">
        <v>20</v>
      </c>
      <c r="F92" s="33" t="s">
        <v>20</v>
      </c>
      <c r="G92" s="33" t="s">
        <v>17</v>
      </c>
      <c r="H92" s="33" t="s">
        <v>20</v>
      </c>
      <c r="I92" s="33" t="s">
        <v>17</v>
      </c>
      <c r="J92" s="33">
        <v>-255.85687999999999</v>
      </c>
      <c r="K92" s="34">
        <f t="shared" si="8"/>
        <v>10875.670332941274</v>
      </c>
      <c r="L92" s="34">
        <f t="shared" si="12"/>
        <v>326270</v>
      </c>
      <c r="M92" s="35" t="str">
        <f t="shared" si="9"/>
        <v>PARA G(SIGMA,RE:RE:NI:RE:NI;0),,  0*GSIGMO+14*GSIGRE+16*GSIGNI+326270;,, N  !</v>
      </c>
      <c r="N92" s="33">
        <v>1.6999999999999999E-3</v>
      </c>
      <c r="Q92" s="56"/>
      <c r="S92" s="56"/>
    </row>
    <row r="93" spans="1:19" s="33" customFormat="1" ht="13.2">
      <c r="A93" s="33">
        <f t="shared" si="7"/>
        <v>0</v>
      </c>
      <c r="B93" s="33">
        <f t="shared" si="10"/>
        <v>0.46666666666666667</v>
      </c>
      <c r="C93" s="33">
        <f t="shared" si="11"/>
        <v>0.53333333333333333</v>
      </c>
      <c r="D93" s="33">
        <f t="shared" si="13"/>
        <v>78</v>
      </c>
      <c r="E93" s="33" t="s">
        <v>20</v>
      </c>
      <c r="F93" s="33" t="s">
        <v>20</v>
      </c>
      <c r="G93" s="33" t="s">
        <v>17</v>
      </c>
      <c r="H93" s="33" t="s">
        <v>17</v>
      </c>
      <c r="I93" s="33" t="s">
        <v>20</v>
      </c>
      <c r="J93" s="33">
        <v>-255.67426</v>
      </c>
      <c r="K93" s="34">
        <f t="shared" si="8"/>
        <v>11463.010066251569</v>
      </c>
      <c r="L93" s="34">
        <f t="shared" si="12"/>
        <v>343890</v>
      </c>
      <c r="M93" s="35" t="str">
        <f t="shared" si="9"/>
        <v>PARA G(SIGMA,RE:RE:NI:NI:RE;0),,  0*GSIGMO+14*GSIGRE+16*GSIGNI+343890;,, N  !</v>
      </c>
      <c r="N93" s="33">
        <v>0.38009999999999999</v>
      </c>
      <c r="Q93" s="56"/>
      <c r="S93" s="56"/>
    </row>
    <row r="94" spans="1:19" s="33" customFormat="1" ht="13.2">
      <c r="A94" s="33">
        <f t="shared" si="7"/>
        <v>0</v>
      </c>
      <c r="B94" s="33">
        <f t="shared" si="10"/>
        <v>0.53333333333333333</v>
      </c>
      <c r="C94" s="33">
        <f t="shared" si="11"/>
        <v>0.46666666666666667</v>
      </c>
      <c r="D94" s="33">
        <f t="shared" si="13"/>
        <v>79</v>
      </c>
      <c r="E94" s="33" t="s">
        <v>17</v>
      </c>
      <c r="F94" s="33" t="s">
        <v>17</v>
      </c>
      <c r="G94" s="33" t="s">
        <v>20</v>
      </c>
      <c r="H94" s="33" t="s">
        <v>20</v>
      </c>
      <c r="I94" s="33" t="s">
        <v>17</v>
      </c>
      <c r="J94" s="33">
        <v>-269.51209999999998</v>
      </c>
      <c r="K94" s="34">
        <f t="shared" si="8"/>
        <v>11691.072328659138</v>
      </c>
      <c r="L94" s="34">
        <f t="shared" si="12"/>
        <v>350732</v>
      </c>
      <c r="M94" s="35" t="str">
        <f t="shared" si="9"/>
        <v>PARA G(SIGMA,NI:NI:RE:RE:NI;0),,  0*GSIGMO+16*GSIGRE+14*GSIGNI+350732;,, N  !</v>
      </c>
      <c r="N94" s="33">
        <v>-1.8E-3</v>
      </c>
      <c r="Q94" s="56"/>
      <c r="S94" s="56"/>
    </row>
    <row r="95" spans="1:19" s="33" customFormat="1" ht="13.2">
      <c r="A95" s="33">
        <f t="shared" si="7"/>
        <v>0</v>
      </c>
      <c r="B95" s="33">
        <f t="shared" si="10"/>
        <v>0.53333333333333333</v>
      </c>
      <c r="C95" s="33">
        <f t="shared" si="11"/>
        <v>0.46666666666666667</v>
      </c>
      <c r="D95" s="33">
        <f t="shared" si="13"/>
        <v>80</v>
      </c>
      <c r="E95" s="33" t="s">
        <v>17</v>
      </c>
      <c r="F95" s="33" t="s">
        <v>17</v>
      </c>
      <c r="G95" s="33" t="s">
        <v>20</v>
      </c>
      <c r="H95" s="33" t="s">
        <v>17</v>
      </c>
      <c r="I95" s="33" t="s">
        <v>20</v>
      </c>
      <c r="J95" s="33">
        <v>-271.11112000000003</v>
      </c>
      <c r="K95" s="34">
        <f t="shared" si="8"/>
        <v>6548.3279394458132</v>
      </c>
      <c r="L95" s="34">
        <f t="shared" si="12"/>
        <v>196450</v>
      </c>
      <c r="M95" s="35" t="str">
        <f t="shared" si="9"/>
        <v>PARA G(SIGMA,NI:NI:RE:NI:RE;0),,  0*GSIGMO+16*GSIGRE+14*GSIGNI+196450;,, N  !</v>
      </c>
      <c r="N95" s="33">
        <v>0.42759999999999998</v>
      </c>
      <c r="Q95" s="56"/>
      <c r="S95" s="56"/>
    </row>
    <row r="96" spans="1:19" s="33" customFormat="1" ht="13.2">
      <c r="A96" s="33">
        <f t="shared" si="7"/>
        <v>0</v>
      </c>
      <c r="B96" s="33">
        <f t="shared" si="10"/>
        <v>0.53333333333333333</v>
      </c>
      <c r="C96" s="33">
        <f t="shared" si="11"/>
        <v>0.46666666666666667</v>
      </c>
      <c r="D96" s="33">
        <f t="shared" si="13"/>
        <v>81</v>
      </c>
      <c r="E96" s="33" t="s">
        <v>17</v>
      </c>
      <c r="F96" s="33" t="s">
        <v>17</v>
      </c>
      <c r="G96" s="33" t="s">
        <v>17</v>
      </c>
      <c r="H96" s="33" t="s">
        <v>20</v>
      </c>
      <c r="I96" s="33" t="s">
        <v>20</v>
      </c>
      <c r="J96" s="33">
        <v>-266.9658</v>
      </c>
      <c r="K96" s="34">
        <f t="shared" si="8"/>
        <v>19880.444593079261</v>
      </c>
      <c r="L96" s="34">
        <f t="shared" si="12"/>
        <v>596413</v>
      </c>
      <c r="M96" s="35" t="str">
        <f t="shared" si="9"/>
        <v>PARA G(SIGMA,NI:NI:NI:RE:RE;0),,  0*GSIGMO+16*GSIGRE+14*GSIGNI+596413;,, N  !</v>
      </c>
      <c r="N96" s="33">
        <v>-1.9400000000000001E-2</v>
      </c>
      <c r="Q96" s="56"/>
      <c r="S96" s="56"/>
    </row>
    <row r="97" spans="1:19" s="33" customFormat="1" ht="13.2">
      <c r="A97" s="33">
        <f t="shared" si="7"/>
        <v>0</v>
      </c>
      <c r="B97" s="33">
        <f t="shared" si="10"/>
        <v>0.6</v>
      </c>
      <c r="C97" s="33">
        <f t="shared" si="11"/>
        <v>0.4</v>
      </c>
      <c r="D97" s="33">
        <f t="shared" si="13"/>
        <v>82</v>
      </c>
      <c r="E97" s="33" t="s">
        <v>20</v>
      </c>
      <c r="F97" s="33" t="s">
        <v>17</v>
      </c>
      <c r="G97" s="33" t="s">
        <v>20</v>
      </c>
      <c r="H97" s="33" t="s">
        <v>20</v>
      </c>
      <c r="I97" s="33" t="s">
        <v>17</v>
      </c>
      <c r="J97" s="33">
        <v>-283.27888999999999</v>
      </c>
      <c r="K97" s="34">
        <f t="shared" si="8"/>
        <v>12147.644546447551</v>
      </c>
      <c r="L97" s="34">
        <f t="shared" si="12"/>
        <v>364429</v>
      </c>
      <c r="M97" s="35" t="str">
        <f t="shared" si="9"/>
        <v>PARA G(SIGMA,RE:NI:RE:RE:NI;0),,  0*GSIGMO+18*GSIGRE+12*GSIGNI+364429;,, N  !</v>
      </c>
      <c r="N97" s="33">
        <v>4.8999999999999998E-3</v>
      </c>
      <c r="Q97" s="56"/>
      <c r="S97" s="56"/>
    </row>
    <row r="98" spans="1:19" s="33" customFormat="1" ht="13.2">
      <c r="A98" s="33">
        <f t="shared" si="7"/>
        <v>0</v>
      </c>
      <c r="B98" s="33">
        <f t="shared" si="10"/>
        <v>0.6</v>
      </c>
      <c r="C98" s="33">
        <f t="shared" si="11"/>
        <v>0.4</v>
      </c>
      <c r="D98" s="33">
        <f t="shared" si="13"/>
        <v>83</v>
      </c>
      <c r="E98" s="33" t="s">
        <v>20</v>
      </c>
      <c r="F98" s="33" t="s">
        <v>17</v>
      </c>
      <c r="G98" s="33" t="s">
        <v>20</v>
      </c>
      <c r="H98" s="33" t="s">
        <v>17</v>
      </c>
      <c r="I98" s="33" t="s">
        <v>20</v>
      </c>
      <c r="J98" s="33">
        <v>-284.52456000000001</v>
      </c>
      <c r="K98" s="34">
        <f t="shared" si="8"/>
        <v>8141.3391823426182</v>
      </c>
      <c r="L98" s="34">
        <f t="shared" si="12"/>
        <v>244240</v>
      </c>
      <c r="M98" s="35" t="str">
        <f t="shared" si="9"/>
        <v>PARA G(SIGMA,RE:NI:RE:NI:RE;0),,  0*GSIGMO+18*GSIGRE+12*GSIGNI+244240;,, N  !</v>
      </c>
      <c r="N98" s="33">
        <v>8.8999999999999999E-3</v>
      </c>
      <c r="Q98" s="56"/>
      <c r="S98" s="56"/>
    </row>
    <row r="99" spans="1:19" s="33" customFormat="1" ht="13.2">
      <c r="A99" s="33">
        <f t="shared" si="7"/>
        <v>0</v>
      </c>
      <c r="B99" s="33">
        <f t="shared" si="10"/>
        <v>0.6</v>
      </c>
      <c r="C99" s="33">
        <f t="shared" si="11"/>
        <v>0.4</v>
      </c>
      <c r="D99" s="33">
        <f t="shared" si="13"/>
        <v>84</v>
      </c>
      <c r="E99" s="33" t="s">
        <v>20</v>
      </c>
      <c r="F99" s="33" t="s">
        <v>17</v>
      </c>
      <c r="G99" s="33" t="s">
        <v>17</v>
      </c>
      <c r="H99" s="33" t="s">
        <v>20</v>
      </c>
      <c r="I99" s="33" t="s">
        <v>20</v>
      </c>
      <c r="J99" s="33">
        <v>-279.53442000000001</v>
      </c>
      <c r="K99" s="34">
        <f t="shared" si="8"/>
        <v>24190.553380031182</v>
      </c>
      <c r="L99" s="34">
        <f t="shared" si="12"/>
        <v>725717</v>
      </c>
      <c r="M99" s="35" t="str">
        <f t="shared" si="9"/>
        <v>PARA G(SIGMA,RE:NI:NI:RE:RE;0),,  0*GSIGMO+18*GSIGRE+12*GSIGNI+725717;,, N  !</v>
      </c>
      <c r="N99" s="33">
        <v>-2.1100000000000001E-2</v>
      </c>
      <c r="Q99" s="56"/>
      <c r="S99" s="56"/>
    </row>
    <row r="100" spans="1:19" s="33" customFormat="1" ht="13.2">
      <c r="A100" s="33">
        <f t="shared" si="7"/>
        <v>0</v>
      </c>
      <c r="B100" s="33">
        <f t="shared" si="10"/>
        <v>0.66666666666666663</v>
      </c>
      <c r="C100" s="33">
        <f t="shared" si="11"/>
        <v>0.33333333333333331</v>
      </c>
      <c r="D100" s="33">
        <f t="shared" si="13"/>
        <v>85</v>
      </c>
      <c r="E100" s="33" t="s">
        <v>17</v>
      </c>
      <c r="F100" s="33" t="s">
        <v>20</v>
      </c>
      <c r="G100" s="33" t="s">
        <v>20</v>
      </c>
      <c r="H100" s="33" t="s">
        <v>20</v>
      </c>
      <c r="I100" s="33" t="s">
        <v>17</v>
      </c>
      <c r="J100" s="33">
        <v>-299.07715999999999</v>
      </c>
      <c r="K100" s="34">
        <f t="shared" si="8"/>
        <v>6070.6009421709687</v>
      </c>
      <c r="L100" s="34">
        <f t="shared" si="12"/>
        <v>182118</v>
      </c>
      <c r="M100" s="35" t="str">
        <f t="shared" si="9"/>
        <v>PARA G(SIGMA,NI:RE:RE:RE:NI;0),,  0*GSIGMO+20*GSIGRE+10*GSIGNI+182118;,, N  !</v>
      </c>
      <c r="N100" s="33">
        <v>5.0000000000000001E-3</v>
      </c>
      <c r="Q100" s="56"/>
      <c r="S100" s="56"/>
    </row>
    <row r="101" spans="1:19" s="33" customFormat="1" ht="13.2">
      <c r="A101" s="33">
        <f t="shared" si="7"/>
        <v>0</v>
      </c>
      <c r="B101" s="33">
        <f t="shared" si="10"/>
        <v>0.66666666666666663</v>
      </c>
      <c r="C101" s="33">
        <f t="shared" si="11"/>
        <v>0.33333333333333331</v>
      </c>
      <c r="D101" s="33">
        <f t="shared" si="13"/>
        <v>86</v>
      </c>
      <c r="E101" s="33" t="s">
        <v>17</v>
      </c>
      <c r="F101" s="33" t="s">
        <v>20</v>
      </c>
      <c r="G101" s="33" t="s">
        <v>20</v>
      </c>
      <c r="H101" s="33" t="s">
        <v>17</v>
      </c>
      <c r="I101" s="33" t="s">
        <v>20</v>
      </c>
      <c r="J101" s="33">
        <v>-300.63501000000002</v>
      </c>
      <c r="K101" s="34">
        <f t="shared" si="8"/>
        <v>1060.2668958576933</v>
      </c>
      <c r="L101" s="34">
        <f t="shared" si="12"/>
        <v>31808</v>
      </c>
      <c r="M101" s="35" t="str">
        <f t="shared" si="9"/>
        <v>PARA G(SIGMA,NI:RE:RE:NI:RE;0),,  0*GSIGMO+20*GSIGRE+10*GSIGNI+31808;,, N  !</v>
      </c>
      <c r="N101" s="33">
        <v>-8.0000000000000004E-4</v>
      </c>
      <c r="Q101" s="56"/>
      <c r="S101" s="56"/>
    </row>
    <row r="102" spans="1:19" s="33" customFormat="1" ht="13.2">
      <c r="A102" s="33">
        <f t="shared" si="7"/>
        <v>0</v>
      </c>
      <c r="B102" s="33">
        <f t="shared" si="10"/>
        <v>0.66666666666666663</v>
      </c>
      <c r="C102" s="33">
        <f t="shared" si="11"/>
        <v>0.33333333333333331</v>
      </c>
      <c r="D102" s="33">
        <f t="shared" si="13"/>
        <v>87</v>
      </c>
      <c r="E102" s="33" t="s">
        <v>17</v>
      </c>
      <c r="F102" s="33" t="s">
        <v>20</v>
      </c>
      <c r="G102" s="33" t="s">
        <v>17</v>
      </c>
      <c r="H102" s="33" t="s">
        <v>20</v>
      </c>
      <c r="I102" s="33" t="s">
        <v>20</v>
      </c>
      <c r="J102" s="33">
        <v>-297.33710000000002</v>
      </c>
      <c r="K102" s="34">
        <f t="shared" si="8"/>
        <v>11666.956085880207</v>
      </c>
      <c r="L102" s="34">
        <f t="shared" si="12"/>
        <v>350009</v>
      </c>
      <c r="M102" s="35" t="str">
        <f t="shared" si="9"/>
        <v>PARA G(SIGMA,NI:RE:NI:RE:RE;0),,  0*GSIGMO+20*GSIGRE+10*GSIGNI+350009;,, N  !</v>
      </c>
      <c r="N102" s="33">
        <v>-4.0000000000000002E-4</v>
      </c>
      <c r="Q102" s="56"/>
      <c r="S102" s="56"/>
    </row>
    <row r="103" spans="1:19" s="33" customFormat="1" ht="13.2">
      <c r="A103" s="33">
        <f t="shared" si="7"/>
        <v>0</v>
      </c>
      <c r="B103" s="33">
        <f t="shared" si="10"/>
        <v>0.73333333333333328</v>
      </c>
      <c r="C103" s="33">
        <f t="shared" si="11"/>
        <v>0.26666666666666666</v>
      </c>
      <c r="D103" s="33">
        <f t="shared" si="13"/>
        <v>88</v>
      </c>
      <c r="E103" s="33" t="s">
        <v>20</v>
      </c>
      <c r="F103" s="33" t="s">
        <v>20</v>
      </c>
      <c r="G103" s="33" t="s">
        <v>20</v>
      </c>
      <c r="H103" s="33" t="s">
        <v>20</v>
      </c>
      <c r="I103" s="33" t="s">
        <v>17</v>
      </c>
      <c r="J103" s="33">
        <v>-312.67397999999997</v>
      </c>
      <c r="K103" s="34">
        <f t="shared" si="8"/>
        <v>7073.8281510382194</v>
      </c>
      <c r="L103" s="34">
        <f t="shared" si="12"/>
        <v>212215</v>
      </c>
      <c r="M103" s="35" t="str">
        <f t="shared" si="9"/>
        <v>PARA G(SIGMA,RE:RE:RE:RE:NI;0),,  0*GSIGMO+22*GSIGRE+8*GSIGNI+212215;,, N  !</v>
      </c>
      <c r="N103" s="33">
        <v>0</v>
      </c>
      <c r="Q103" s="56"/>
      <c r="S103" s="56"/>
    </row>
    <row r="104" spans="1:19" s="33" customFormat="1" ht="13.2">
      <c r="A104" s="33">
        <f t="shared" si="7"/>
        <v>0</v>
      </c>
      <c r="B104" s="33">
        <f t="shared" si="10"/>
        <v>0.73333333333333328</v>
      </c>
      <c r="C104" s="33">
        <f t="shared" si="11"/>
        <v>0.26666666666666666</v>
      </c>
      <c r="D104" s="33">
        <f t="shared" si="13"/>
        <v>89</v>
      </c>
      <c r="E104" s="33" t="s">
        <v>20</v>
      </c>
      <c r="F104" s="33" t="s">
        <v>20</v>
      </c>
      <c r="G104" s="33" t="s">
        <v>20</v>
      </c>
      <c r="H104" s="33" t="s">
        <v>17</v>
      </c>
      <c r="I104" s="33" t="s">
        <v>20</v>
      </c>
      <c r="J104" s="33">
        <v>-314.14353999999997</v>
      </c>
      <c r="K104" s="34">
        <f t="shared" si="8"/>
        <v>2347.4510922070576</v>
      </c>
      <c r="L104" s="34">
        <f t="shared" si="12"/>
        <v>70424</v>
      </c>
      <c r="M104" s="35" t="str">
        <f t="shared" si="9"/>
        <v>PARA G(SIGMA,RE:RE:RE:NI:RE;0),,  0*GSIGMO+22*GSIGRE+8*GSIGNI+70424;,, N  !</v>
      </c>
      <c r="N104" s="33">
        <v>-8.9999999999999998E-4</v>
      </c>
      <c r="Q104" s="56"/>
      <c r="S104" s="56"/>
    </row>
    <row r="105" spans="1:19" s="33" customFormat="1" ht="13.2">
      <c r="A105" s="33">
        <f t="shared" si="7"/>
        <v>0</v>
      </c>
      <c r="B105" s="33">
        <f t="shared" si="10"/>
        <v>0.73333333333333328</v>
      </c>
      <c r="C105" s="33">
        <f t="shared" si="11"/>
        <v>0.26666666666666666</v>
      </c>
      <c r="D105" s="33">
        <f t="shared" si="13"/>
        <v>90</v>
      </c>
      <c r="E105" s="33" t="s">
        <v>20</v>
      </c>
      <c r="F105" s="33" t="s">
        <v>20</v>
      </c>
      <c r="G105" s="33" t="s">
        <v>17</v>
      </c>
      <c r="H105" s="33" t="s">
        <v>20</v>
      </c>
      <c r="I105" s="33" t="s">
        <v>20</v>
      </c>
      <c r="J105" s="33">
        <v>-309.32128999999998</v>
      </c>
      <c r="K105" s="34">
        <f t="shared" si="8"/>
        <v>17856.69996394288</v>
      </c>
      <c r="L105" s="34">
        <f t="shared" si="12"/>
        <v>535701</v>
      </c>
      <c r="M105" s="35" t="str">
        <f t="shared" si="9"/>
        <v>PARA G(SIGMA,RE:RE:NI:RE:RE;0),,  0*GSIGMO+22*GSIGRE+8*GSIGNI+535701;,, N  !</v>
      </c>
      <c r="N105" s="33">
        <v>0</v>
      </c>
      <c r="Q105" s="56"/>
      <c r="S105" s="56"/>
    </row>
    <row r="106" spans="1:19" s="33" customFormat="1" ht="13.2">
      <c r="A106" s="33">
        <f t="shared" si="7"/>
        <v>0</v>
      </c>
      <c r="B106" s="33">
        <f t="shared" si="10"/>
        <v>0.8</v>
      </c>
      <c r="C106" s="33">
        <f t="shared" si="11"/>
        <v>0.2</v>
      </c>
      <c r="D106" s="33">
        <f t="shared" si="13"/>
        <v>91</v>
      </c>
      <c r="E106" s="33" t="s">
        <v>17</v>
      </c>
      <c r="F106" s="33" t="s">
        <v>17</v>
      </c>
      <c r="G106" s="33" t="s">
        <v>20</v>
      </c>
      <c r="H106" s="33" t="s">
        <v>20</v>
      </c>
      <c r="I106" s="33" t="s">
        <v>20</v>
      </c>
      <c r="J106" s="33">
        <v>-325.10863999999998</v>
      </c>
      <c r="K106" s="34">
        <f t="shared" si="8"/>
        <v>11814.777101577078</v>
      </c>
      <c r="L106" s="34">
        <f t="shared" si="12"/>
        <v>354443</v>
      </c>
      <c r="M106" s="35" t="str">
        <f t="shared" si="9"/>
        <v>PARA G(SIGMA,NI:NI:RE:RE:RE;0),,  0*GSIGMO+24*GSIGRE+6*GSIGNI+354443;,, N  !</v>
      </c>
      <c r="N106" s="33">
        <v>-1.2265999999999999</v>
      </c>
      <c r="Q106" s="56"/>
      <c r="S106" s="56"/>
    </row>
    <row r="107" spans="1:19" s="33" customFormat="1" ht="13.2">
      <c r="A107" s="33">
        <f t="shared" si="7"/>
        <v>0</v>
      </c>
      <c r="B107" s="33">
        <f t="shared" si="10"/>
        <v>0.8666666666666667</v>
      </c>
      <c r="C107" s="33">
        <f t="shared" si="11"/>
        <v>0.13333333333333333</v>
      </c>
      <c r="D107" s="33">
        <f t="shared" si="13"/>
        <v>92</v>
      </c>
      <c r="E107" s="33" t="s">
        <v>20</v>
      </c>
      <c r="F107" s="33" t="s">
        <v>17</v>
      </c>
      <c r="G107" s="33" t="s">
        <v>20</v>
      </c>
      <c r="H107" s="33" t="s">
        <v>20</v>
      </c>
      <c r="I107" s="33" t="s">
        <v>20</v>
      </c>
      <c r="J107" s="33">
        <v>-338.32186000000002</v>
      </c>
      <c r="K107" s="34">
        <f t="shared" si="8"/>
        <v>14051.732936541324</v>
      </c>
      <c r="L107" s="34">
        <f t="shared" si="12"/>
        <v>421552</v>
      </c>
      <c r="M107" s="35" t="str">
        <f t="shared" si="9"/>
        <v>PARA G(SIGMA,RE:NI:RE:RE:RE;0),,  0*GSIGMO+26*GSIGRE+4*GSIGNI+421552;,, N  !</v>
      </c>
      <c r="N107" s="33">
        <v>0.3659</v>
      </c>
      <c r="Q107" s="56"/>
      <c r="S107" s="56"/>
    </row>
    <row r="108" spans="1:19" s="33" customFormat="1" ht="13.2">
      <c r="A108" s="33">
        <f t="shared" si="7"/>
        <v>0</v>
      </c>
      <c r="B108" s="33">
        <f t="shared" si="10"/>
        <v>0.93333333333333335</v>
      </c>
      <c r="C108" s="33">
        <f t="shared" si="11"/>
        <v>6.6666666666666666E-2</v>
      </c>
      <c r="D108" s="33">
        <f t="shared" si="13"/>
        <v>93</v>
      </c>
      <c r="E108" s="33" t="s">
        <v>17</v>
      </c>
      <c r="F108" s="33" t="s">
        <v>20</v>
      </c>
      <c r="G108" s="33" t="s">
        <v>20</v>
      </c>
      <c r="H108" s="33" t="s">
        <v>20</v>
      </c>
      <c r="I108" s="33" t="s">
        <v>20</v>
      </c>
      <c r="J108" s="33">
        <v>-354.88299000000001</v>
      </c>
      <c r="K108" s="34">
        <f t="shared" si="8"/>
        <v>5521.190323650053</v>
      </c>
      <c r="L108" s="34">
        <f t="shared" si="12"/>
        <v>165636</v>
      </c>
      <c r="M108" s="35" t="str">
        <f t="shared" si="9"/>
        <v>PARA G(SIGMA,NI:RE:RE:RE:RE;0),,  0*GSIGMO+28*GSIGRE+2*GSIGNI+165636;,, N  !</v>
      </c>
      <c r="N108" s="33">
        <v>-8.9999999999999998E-4</v>
      </c>
      <c r="Q108" s="56"/>
      <c r="S108" s="56"/>
    </row>
    <row r="109" spans="1:19" s="37" customFormat="1" ht="13.2">
      <c r="A109" s="37">
        <f t="shared" si="7"/>
        <v>0.8</v>
      </c>
      <c r="B109" s="37">
        <f t="shared" si="10"/>
        <v>6.6666666666666666E-2</v>
      </c>
      <c r="C109" s="37">
        <f t="shared" si="11"/>
        <v>0.13333333333333333</v>
      </c>
      <c r="D109" s="37">
        <f t="shared" si="13"/>
        <v>94</v>
      </c>
      <c r="E109" s="37" t="s">
        <v>20</v>
      </c>
      <c r="F109" s="37" t="s">
        <v>17</v>
      </c>
      <c r="G109" s="37" t="s">
        <v>15</v>
      </c>
      <c r="H109" s="37" t="s">
        <v>15</v>
      </c>
      <c r="I109" s="37" t="s">
        <v>15</v>
      </c>
      <c r="J109" s="37">
        <v>-300.46381000000002</v>
      </c>
      <c r="K109" s="38">
        <f t="shared" si="8"/>
        <v>24736.755532239731</v>
      </c>
      <c r="L109" s="38">
        <f t="shared" si="12"/>
        <v>742103</v>
      </c>
      <c r="M109" s="39" t="str">
        <f t="shared" si="9"/>
        <v>PARA G(SIGMA,RE:NI:MO:MO:MO;0),,  24*GSIGMO+2*GSIGRE+4*GSIGNI+742103;,, N  !</v>
      </c>
      <c r="N109" s="37">
        <v>-5.9999999999999995E-4</v>
      </c>
      <c r="Q109" s="60"/>
      <c r="S109" s="60"/>
    </row>
    <row r="110" spans="1:19" s="37" customFormat="1" ht="13.2">
      <c r="A110" s="37">
        <f t="shared" si="7"/>
        <v>0.66666666666666663</v>
      </c>
      <c r="B110" s="37">
        <f t="shared" si="10"/>
        <v>6.6666666666666666E-2</v>
      </c>
      <c r="C110" s="37">
        <f t="shared" si="11"/>
        <v>0.26666666666666666</v>
      </c>
      <c r="D110" s="37">
        <f t="shared" si="13"/>
        <v>95</v>
      </c>
      <c r="E110" s="37" t="s">
        <v>20</v>
      </c>
      <c r="F110" s="37" t="s">
        <v>15</v>
      </c>
      <c r="G110" s="37" t="s">
        <v>15</v>
      </c>
      <c r="H110" s="37" t="s">
        <v>17</v>
      </c>
      <c r="I110" s="37" t="s">
        <v>15</v>
      </c>
      <c r="J110" s="37">
        <v>-286.59503000000001</v>
      </c>
      <c r="K110" s="38">
        <f t="shared" si="8"/>
        <v>-1612.6698530483714</v>
      </c>
      <c r="L110" s="38">
        <f t="shared" si="12"/>
        <v>-48380</v>
      </c>
      <c r="M110" s="39" t="str">
        <f t="shared" si="9"/>
        <v>PARA G(SIGMA,RE:MO:MO:NI:MO;0),,  20*GSIGMO+2*GSIGRE+8*GSIGNI+-48380;,, N  !</v>
      </c>
      <c r="N110" s="37">
        <v>-8.9999999999999998E-4</v>
      </c>
      <c r="Q110" s="60"/>
      <c r="S110" s="60"/>
    </row>
    <row r="111" spans="1:19" s="37" customFormat="1" ht="13.2">
      <c r="A111" s="37">
        <f t="shared" si="7"/>
        <v>0.53333333333333333</v>
      </c>
      <c r="B111" s="37">
        <f t="shared" si="10"/>
        <v>6.6666666666666666E-2</v>
      </c>
      <c r="C111" s="37">
        <f t="shared" si="11"/>
        <v>0.4</v>
      </c>
      <c r="D111" s="37">
        <f t="shared" si="13"/>
        <v>96</v>
      </c>
      <c r="E111" s="37" t="s">
        <v>20</v>
      </c>
      <c r="F111" s="37" t="s">
        <v>17</v>
      </c>
      <c r="G111" s="37" t="s">
        <v>17</v>
      </c>
      <c r="H111" s="37" t="s">
        <v>15</v>
      </c>
      <c r="I111" s="37" t="s">
        <v>15</v>
      </c>
      <c r="J111" s="37">
        <v>-257.8544</v>
      </c>
      <c r="K111" s="38">
        <f t="shared" si="8"/>
        <v>19868.527983836862</v>
      </c>
      <c r="L111" s="38">
        <f t="shared" si="12"/>
        <v>596056</v>
      </c>
      <c r="M111" s="39" t="str">
        <f t="shared" si="9"/>
        <v>PARA G(SIGMA,RE:NI:NI:MO:MO;0),,  16*GSIGMO+2*GSIGRE+12*GSIGNI+596056;,, N  !</v>
      </c>
      <c r="N111" s="37">
        <v>2.0999999999999999E-3</v>
      </c>
      <c r="Q111" s="60"/>
      <c r="S111" s="60"/>
    </row>
    <row r="112" spans="1:19" s="37" customFormat="1" ht="13.2">
      <c r="A112" s="37">
        <f t="shared" si="7"/>
        <v>0.53333333333333333</v>
      </c>
      <c r="B112" s="37">
        <f t="shared" si="10"/>
        <v>6.6666666666666666E-2</v>
      </c>
      <c r="C112" s="37">
        <f t="shared" si="11"/>
        <v>0.4</v>
      </c>
      <c r="D112" s="37">
        <f t="shared" si="13"/>
        <v>97</v>
      </c>
      <c r="E112" s="37" t="s">
        <v>20</v>
      </c>
      <c r="F112" s="37" t="s">
        <v>17</v>
      </c>
      <c r="G112" s="37" t="s">
        <v>15</v>
      </c>
      <c r="H112" s="37" t="s">
        <v>17</v>
      </c>
      <c r="I112" s="37" t="s">
        <v>15</v>
      </c>
      <c r="J112" s="37">
        <v>-261.74176999999997</v>
      </c>
      <c r="K112" s="38">
        <f t="shared" si="8"/>
        <v>7366.0262913655943</v>
      </c>
      <c r="L112" s="38">
        <f t="shared" si="12"/>
        <v>220981</v>
      </c>
      <c r="M112" s="39" t="str">
        <f t="shared" si="9"/>
        <v>PARA G(SIGMA,RE:NI:MO:NI:MO;0),,  16*GSIGMO+2*GSIGRE+12*GSIGNI+220981;,, N  !</v>
      </c>
      <c r="N112" s="37">
        <v>2.9999999999999997E-4</v>
      </c>
      <c r="Q112" s="60"/>
      <c r="S112" s="60"/>
    </row>
    <row r="113" spans="1:19" s="37" customFormat="1" ht="13.2">
      <c r="A113" s="37">
        <f t="shared" ref="A113:A176" si="14">(IF(E113=$A$14,1,0)*E$14+IF(F113=$A$14,1,0)*F$14+IF(G113=$A$14,1,0)*G$14+IF(H113=$A$14,1,0)*H$14+IF(I113=$A$14,1,0)*I$14)/SUM(E$14:I$14)</f>
        <v>0.66666666666666663</v>
      </c>
      <c r="B113" s="37">
        <f t="shared" si="10"/>
        <v>6.6666666666666666E-2</v>
      </c>
      <c r="C113" s="37">
        <f t="shared" si="11"/>
        <v>0.26666666666666666</v>
      </c>
      <c r="D113" s="37">
        <f t="shared" si="13"/>
        <v>98</v>
      </c>
      <c r="E113" s="37" t="s">
        <v>20</v>
      </c>
      <c r="F113" s="37" t="s">
        <v>15</v>
      </c>
      <c r="G113" s="37" t="s">
        <v>15</v>
      </c>
      <c r="H113" s="37" t="s">
        <v>15</v>
      </c>
      <c r="I113" s="37" t="s">
        <v>17</v>
      </c>
      <c r="J113" s="37">
        <v>-281.43468999999999</v>
      </c>
      <c r="K113" s="38">
        <f t="shared" si="8"/>
        <v>14983.939058304933</v>
      </c>
      <c r="L113" s="38">
        <f t="shared" si="12"/>
        <v>449518</v>
      </c>
      <c r="M113" s="39" t="str">
        <f t="shared" si="9"/>
        <v>PARA G(SIGMA,RE:MO:MO:MO:NI;0),,  20*GSIGMO+2*GSIGRE+8*GSIGNI+449518;,, N  !</v>
      </c>
      <c r="N113" s="37">
        <v>0.22500000000000001</v>
      </c>
      <c r="Q113" s="60"/>
      <c r="S113" s="60"/>
    </row>
    <row r="114" spans="1:19" s="37" customFormat="1" ht="13.2">
      <c r="A114" s="37">
        <f t="shared" si="14"/>
        <v>0.53333333333333333</v>
      </c>
      <c r="B114" s="37">
        <f t="shared" si="10"/>
        <v>6.6666666666666666E-2</v>
      </c>
      <c r="C114" s="37">
        <f t="shared" si="11"/>
        <v>0.4</v>
      </c>
      <c r="D114" s="37">
        <f t="shared" si="13"/>
        <v>99</v>
      </c>
      <c r="E114" s="37" t="s">
        <v>20</v>
      </c>
      <c r="F114" s="37" t="s">
        <v>17</v>
      </c>
      <c r="G114" s="37" t="s">
        <v>15</v>
      </c>
      <c r="H114" s="37" t="s">
        <v>15</v>
      </c>
      <c r="I114" s="37" t="s">
        <v>17</v>
      </c>
      <c r="J114" s="37">
        <v>-257.75545</v>
      </c>
      <c r="K114" s="38">
        <f t="shared" si="8"/>
        <v>20186.769505089036</v>
      </c>
      <c r="L114" s="38">
        <f t="shared" si="12"/>
        <v>605603</v>
      </c>
      <c r="M114" s="39" t="str">
        <f t="shared" si="9"/>
        <v>PARA G(SIGMA,RE:NI:MO:MO:NI;0),,  16*GSIGMO+2*GSIGRE+12*GSIGNI+605603;,, N  !</v>
      </c>
      <c r="N114" s="37">
        <v>-1.8599999999999998E-2</v>
      </c>
      <c r="Q114" s="60"/>
      <c r="S114" s="60"/>
    </row>
    <row r="115" spans="1:19" s="37" customFormat="1" ht="13.2">
      <c r="A115" s="37">
        <f t="shared" si="14"/>
        <v>0.4</v>
      </c>
      <c r="B115" s="37">
        <f t="shared" si="10"/>
        <v>6.6666666666666666E-2</v>
      </c>
      <c r="C115" s="37">
        <f t="shared" si="11"/>
        <v>0.53333333333333333</v>
      </c>
      <c r="D115" s="37">
        <f t="shared" si="13"/>
        <v>100</v>
      </c>
      <c r="E115" s="37" t="s">
        <v>20</v>
      </c>
      <c r="F115" s="37" t="s">
        <v>15</v>
      </c>
      <c r="G115" s="37" t="s">
        <v>17</v>
      </c>
      <c r="H115" s="37" t="s">
        <v>15</v>
      </c>
      <c r="I115" s="37" t="s">
        <v>17</v>
      </c>
      <c r="J115" s="37">
        <v>-239.58195000000001</v>
      </c>
      <c r="K115" s="38">
        <f t="shared" si="8"/>
        <v>7682.1206874071286</v>
      </c>
      <c r="L115" s="38">
        <f t="shared" si="12"/>
        <v>230464</v>
      </c>
      <c r="M115" s="39" t="str">
        <f t="shared" si="9"/>
        <v>PARA G(SIGMA,RE:MO:NI:MO:NI;0),,  12*GSIGMO+2*GSIGRE+16*GSIGNI+230464;,, N  !</v>
      </c>
      <c r="N115" s="37">
        <v>1.54E-2</v>
      </c>
      <c r="Q115" s="60"/>
      <c r="S115" s="60"/>
    </row>
    <row r="116" spans="1:19" s="37" customFormat="1" ht="13.2">
      <c r="A116" s="37">
        <f t="shared" si="14"/>
        <v>0.26666666666666666</v>
      </c>
      <c r="B116" s="37">
        <f t="shared" si="10"/>
        <v>6.6666666666666666E-2</v>
      </c>
      <c r="C116" s="37">
        <f t="shared" si="11"/>
        <v>0.66666666666666663</v>
      </c>
      <c r="D116" s="37">
        <f t="shared" si="13"/>
        <v>101</v>
      </c>
      <c r="E116" s="37" t="s">
        <v>20</v>
      </c>
      <c r="F116" s="37" t="s">
        <v>17</v>
      </c>
      <c r="G116" s="37" t="s">
        <v>17</v>
      </c>
      <c r="H116" s="37" t="s">
        <v>15</v>
      </c>
      <c r="I116" s="37" t="s">
        <v>17</v>
      </c>
      <c r="J116" s="37">
        <v>-216.30734000000001</v>
      </c>
      <c r="K116" s="38">
        <f t="shared" si="8"/>
        <v>11583.586134249101</v>
      </c>
      <c r="L116" s="38">
        <f t="shared" si="12"/>
        <v>347508</v>
      </c>
      <c r="M116" s="39" t="str">
        <f t="shared" si="9"/>
        <v>PARA G(SIGMA,RE:NI:NI:MO:NI;0),,  8*GSIGMO+2*GSIGRE+20*GSIGNI+347508;,, N  !</v>
      </c>
      <c r="N116" s="37">
        <v>8.9999999999999998E-4</v>
      </c>
      <c r="Q116" s="60"/>
      <c r="S116" s="60"/>
    </row>
    <row r="117" spans="1:19" s="37" customFormat="1" ht="13.2">
      <c r="A117" s="37">
        <f t="shared" si="14"/>
        <v>0.4</v>
      </c>
      <c r="B117" s="37">
        <f t="shared" si="10"/>
        <v>6.6666666666666666E-2</v>
      </c>
      <c r="C117" s="37">
        <f t="shared" si="11"/>
        <v>0.53333333333333333</v>
      </c>
      <c r="D117" s="37">
        <f t="shared" si="13"/>
        <v>102</v>
      </c>
      <c r="E117" s="37" t="s">
        <v>20</v>
      </c>
      <c r="F117" s="37" t="s">
        <v>15</v>
      </c>
      <c r="G117" s="37" t="s">
        <v>17</v>
      </c>
      <c r="H117" s="37" t="s">
        <v>17</v>
      </c>
      <c r="I117" s="37" t="s">
        <v>15</v>
      </c>
      <c r="J117" s="37">
        <v>-240.59523999999999</v>
      </c>
      <c r="K117" s="38">
        <f t="shared" si="8"/>
        <v>4423.1924300083119</v>
      </c>
      <c r="L117" s="38">
        <f t="shared" si="12"/>
        <v>132696</v>
      </c>
      <c r="M117" s="39" t="str">
        <f t="shared" si="9"/>
        <v>PARA G(SIGMA,RE:MO:NI:NI:MO;0),,  12*GSIGMO+2*GSIGRE+16*GSIGNI+132696;,, N  !</v>
      </c>
      <c r="N117" s="37">
        <v>6.7199999999999996E-2</v>
      </c>
      <c r="Q117" s="60"/>
      <c r="S117" s="60"/>
    </row>
    <row r="118" spans="1:19" s="37" customFormat="1" ht="13.2">
      <c r="A118" s="37">
        <f t="shared" si="14"/>
        <v>0.4</v>
      </c>
      <c r="B118" s="37">
        <f t="shared" si="10"/>
        <v>6.6666666666666666E-2</v>
      </c>
      <c r="C118" s="37">
        <f t="shared" si="11"/>
        <v>0.53333333333333333</v>
      </c>
      <c r="D118" s="37">
        <f t="shared" si="13"/>
        <v>103</v>
      </c>
      <c r="E118" s="37" t="s">
        <v>20</v>
      </c>
      <c r="F118" s="37" t="s">
        <v>15</v>
      </c>
      <c r="G118" s="37" t="s">
        <v>15</v>
      </c>
      <c r="H118" s="37" t="s">
        <v>17</v>
      </c>
      <c r="I118" s="37" t="s">
        <v>17</v>
      </c>
      <c r="J118" s="37">
        <v>-240.29647</v>
      </c>
      <c r="K118" s="38">
        <f t="shared" si="8"/>
        <v>5384.0920692656382</v>
      </c>
      <c r="L118" s="38">
        <f t="shared" si="12"/>
        <v>161523</v>
      </c>
      <c r="M118" s="39" t="str">
        <f t="shared" si="9"/>
        <v>PARA G(SIGMA,RE:MO:MO:NI:NI;0),,  12*GSIGMO+2*GSIGRE+16*GSIGNI+161523;,, N  !</v>
      </c>
      <c r="N118" s="37">
        <v>1.2999999999999999E-3</v>
      </c>
      <c r="Q118" s="60"/>
      <c r="S118" s="60"/>
    </row>
    <row r="119" spans="1:19" s="37" customFormat="1" ht="13.2">
      <c r="A119" s="37">
        <f t="shared" si="14"/>
        <v>0.26666666666666666</v>
      </c>
      <c r="B119" s="37">
        <f t="shared" si="10"/>
        <v>6.6666666666666666E-2</v>
      </c>
      <c r="C119" s="37">
        <f t="shared" si="11"/>
        <v>0.66666666666666663</v>
      </c>
      <c r="D119" s="37">
        <f t="shared" si="13"/>
        <v>104</v>
      </c>
      <c r="E119" s="37" t="s">
        <v>20</v>
      </c>
      <c r="F119" s="37" t="s">
        <v>17</v>
      </c>
      <c r="G119" s="37" t="s">
        <v>17</v>
      </c>
      <c r="H119" s="37" t="s">
        <v>17</v>
      </c>
      <c r="I119" s="37" t="s">
        <v>15</v>
      </c>
      <c r="J119" s="37">
        <v>-217.16014000000001</v>
      </c>
      <c r="K119" s="38">
        <f t="shared" si="8"/>
        <v>8840.8234326437941</v>
      </c>
      <c r="L119" s="38">
        <f t="shared" si="12"/>
        <v>265225</v>
      </c>
      <c r="M119" s="39" t="str">
        <f t="shared" si="9"/>
        <v>PARA G(SIGMA,RE:NI:NI:NI:MO;0),,  8*GSIGMO+2*GSIGRE+20*GSIGNI+265225;,, N  !</v>
      </c>
      <c r="N119" s="37">
        <v>3.8999999999999998E-3</v>
      </c>
      <c r="Q119" s="60"/>
      <c r="S119" s="60"/>
    </row>
    <row r="120" spans="1:19" s="37" customFormat="1" ht="13.2">
      <c r="A120" s="37">
        <f t="shared" si="14"/>
        <v>0.26666666666666666</v>
      </c>
      <c r="B120" s="37">
        <f t="shared" si="10"/>
        <v>6.6666666666666666E-2</v>
      </c>
      <c r="C120" s="37">
        <f t="shared" si="11"/>
        <v>0.66666666666666663</v>
      </c>
      <c r="D120" s="37">
        <f t="shared" si="13"/>
        <v>105</v>
      </c>
      <c r="E120" s="37" t="s">
        <v>20</v>
      </c>
      <c r="F120" s="37" t="s">
        <v>17</v>
      </c>
      <c r="G120" s="37" t="s">
        <v>15</v>
      </c>
      <c r="H120" s="37" t="s">
        <v>17</v>
      </c>
      <c r="I120" s="37" t="s">
        <v>17</v>
      </c>
      <c r="J120" s="37">
        <v>-218.52</v>
      </c>
      <c r="K120" s="38">
        <f t="shared" si="8"/>
        <v>4467.2618854989205</v>
      </c>
      <c r="L120" s="38">
        <f t="shared" si="12"/>
        <v>134018</v>
      </c>
      <c r="M120" s="39" t="str">
        <f t="shared" si="9"/>
        <v>PARA G(SIGMA,RE:NI:MO:NI:NI;0),,  8*GSIGMO+2*GSIGRE+20*GSIGNI+134018;,, N  !</v>
      </c>
      <c r="N120" s="37">
        <v>4.3E-3</v>
      </c>
      <c r="Q120" s="60"/>
      <c r="S120" s="60"/>
    </row>
    <row r="121" spans="1:19" s="37" customFormat="1" ht="13.2">
      <c r="A121" s="37">
        <f t="shared" si="14"/>
        <v>0.13333333333333333</v>
      </c>
      <c r="B121" s="37">
        <f t="shared" si="10"/>
        <v>6.6666666666666666E-2</v>
      </c>
      <c r="C121" s="37">
        <f t="shared" si="11"/>
        <v>0.8</v>
      </c>
      <c r="D121" s="37">
        <f t="shared" si="13"/>
        <v>106</v>
      </c>
      <c r="E121" s="37" t="s">
        <v>20</v>
      </c>
      <c r="F121" s="37" t="s">
        <v>15</v>
      </c>
      <c r="G121" s="37" t="s">
        <v>17</v>
      </c>
      <c r="H121" s="37" t="s">
        <v>17</v>
      </c>
      <c r="I121" s="37" t="s">
        <v>17</v>
      </c>
      <c r="J121" s="37">
        <v>-196.45822000000001</v>
      </c>
      <c r="K121" s="38">
        <f t="shared" si="8"/>
        <v>4468.0414887810002</v>
      </c>
      <c r="L121" s="38">
        <f t="shared" si="12"/>
        <v>134041</v>
      </c>
      <c r="M121" s="39" t="str">
        <f t="shared" si="9"/>
        <v>PARA G(SIGMA,RE:MO:NI:NI:NI;0),,  4*GSIGMO+2*GSIGRE+24*GSIGNI+134041;,, N  !</v>
      </c>
      <c r="N121" s="37">
        <v>8.8999999999999999E-3</v>
      </c>
      <c r="Q121" s="60"/>
      <c r="S121" s="60"/>
    </row>
    <row r="122" spans="1:19" s="37" customFormat="1" ht="13.2">
      <c r="A122" s="37">
        <f t="shared" si="14"/>
        <v>0.66666666666666663</v>
      </c>
      <c r="B122" s="37">
        <f t="shared" si="10"/>
        <v>6.6666666666666666E-2</v>
      </c>
      <c r="C122" s="37">
        <f t="shared" si="11"/>
        <v>0.26666666666666666</v>
      </c>
      <c r="D122" s="37">
        <f t="shared" si="13"/>
        <v>107</v>
      </c>
      <c r="E122" s="37" t="s">
        <v>20</v>
      </c>
      <c r="F122" s="37" t="s">
        <v>15</v>
      </c>
      <c r="G122" s="37" t="s">
        <v>17</v>
      </c>
      <c r="H122" s="37" t="s">
        <v>15</v>
      </c>
      <c r="I122" s="37" t="s">
        <v>15</v>
      </c>
      <c r="J122" s="37">
        <v>-282.22165999999999</v>
      </c>
      <c r="K122" s="38">
        <f t="shared" si="8"/>
        <v>12452.897825563023</v>
      </c>
      <c r="L122" s="38">
        <f t="shared" si="12"/>
        <v>373587</v>
      </c>
      <c r="M122" s="39" t="str">
        <f t="shared" si="9"/>
        <v>PARA G(SIGMA,RE:MO:NI:MO:MO;0),,  20*GSIGMO+2*GSIGRE+8*GSIGNI+373587;,, N  !</v>
      </c>
      <c r="N122" s="37">
        <v>-2.0000000000000001E-4</v>
      </c>
      <c r="Q122" s="60"/>
      <c r="S122" s="60"/>
    </row>
    <row r="123" spans="1:19" s="37" customFormat="1" ht="13.2">
      <c r="A123" s="37">
        <f t="shared" si="14"/>
        <v>0.33333333333333331</v>
      </c>
      <c r="B123" s="37">
        <f t="shared" si="10"/>
        <v>0.13333333333333333</v>
      </c>
      <c r="C123" s="37">
        <f t="shared" si="11"/>
        <v>0.53333333333333333</v>
      </c>
      <c r="D123" s="37">
        <f t="shared" si="13"/>
        <v>108</v>
      </c>
      <c r="E123" s="37" t="s">
        <v>15</v>
      </c>
      <c r="F123" s="37" t="s">
        <v>20</v>
      </c>
      <c r="G123" s="37" t="s">
        <v>17</v>
      </c>
      <c r="H123" s="37" t="s">
        <v>15</v>
      </c>
      <c r="I123" s="37" t="s">
        <v>17</v>
      </c>
      <c r="J123" s="37">
        <v>-241.76973000000001</v>
      </c>
      <c r="K123" s="38">
        <f t="shared" si="8"/>
        <v>9901.9381149086821</v>
      </c>
      <c r="L123" s="38">
        <f t="shared" si="12"/>
        <v>297058</v>
      </c>
      <c r="M123" s="39" t="str">
        <f t="shared" si="9"/>
        <v>PARA G(SIGMA,MO:RE:NI:MO:NI;0),,  10*GSIGMO+4*GSIGRE+16*GSIGNI+297058;,, N  !</v>
      </c>
      <c r="N123" s="37">
        <v>3.5999999999999999E-3</v>
      </c>
      <c r="Q123" s="60"/>
      <c r="S123" s="60"/>
    </row>
    <row r="124" spans="1:19" s="37" customFormat="1" ht="13.2">
      <c r="A124" s="37">
        <f t="shared" si="14"/>
        <v>0.26666666666666666</v>
      </c>
      <c r="B124" s="37">
        <f t="shared" si="10"/>
        <v>0.13333333333333333</v>
      </c>
      <c r="C124" s="37">
        <f t="shared" si="11"/>
        <v>0.6</v>
      </c>
      <c r="D124" s="37">
        <f t="shared" si="13"/>
        <v>109</v>
      </c>
      <c r="E124" s="37" t="s">
        <v>17</v>
      </c>
      <c r="F124" s="37" t="s">
        <v>20</v>
      </c>
      <c r="G124" s="37" t="s">
        <v>17</v>
      </c>
      <c r="H124" s="37" t="s">
        <v>15</v>
      </c>
      <c r="I124" s="37" t="s">
        <v>17</v>
      </c>
      <c r="J124" s="37">
        <v>-232.46383</v>
      </c>
      <c r="K124" s="38">
        <f t="shared" si="8"/>
        <v>4354.4406831513043</v>
      </c>
      <c r="L124" s="38">
        <f t="shared" si="12"/>
        <v>130633</v>
      </c>
      <c r="M124" s="39" t="str">
        <f t="shared" si="9"/>
        <v>PARA G(SIGMA,NI:RE:NI:MO:NI;0),,  8*GSIGMO+4*GSIGRE+18*GSIGNI+130633;,, N  !</v>
      </c>
      <c r="N124" s="37">
        <v>-1.1999999999999999E-3</v>
      </c>
      <c r="Q124" s="60"/>
      <c r="S124" s="60"/>
    </row>
    <row r="125" spans="1:19" s="37" customFormat="1" ht="13.2">
      <c r="A125" s="37">
        <f t="shared" si="14"/>
        <v>0.53333333333333333</v>
      </c>
      <c r="B125" s="37">
        <f t="shared" si="10"/>
        <v>0.13333333333333333</v>
      </c>
      <c r="C125" s="37">
        <f t="shared" si="11"/>
        <v>0.33333333333333331</v>
      </c>
      <c r="D125" s="37">
        <f t="shared" si="13"/>
        <v>110</v>
      </c>
      <c r="E125" s="37" t="s">
        <v>17</v>
      </c>
      <c r="F125" s="37" t="s">
        <v>20</v>
      </c>
      <c r="G125" s="37" t="s">
        <v>17</v>
      </c>
      <c r="H125" s="37" t="s">
        <v>15</v>
      </c>
      <c r="I125" s="37" t="s">
        <v>15</v>
      </c>
      <c r="J125" s="37">
        <v>-274.55696</v>
      </c>
      <c r="K125" s="38">
        <f t="shared" si="8"/>
        <v>10883.120304238111</v>
      </c>
      <c r="L125" s="38">
        <f t="shared" si="12"/>
        <v>326494</v>
      </c>
      <c r="M125" s="39" t="str">
        <f t="shared" si="9"/>
        <v>PARA G(SIGMA,NI:RE:NI:MO:MO;0),,  16*GSIGMO+4*GSIGRE+10*GSIGNI+326494;,, N  !</v>
      </c>
      <c r="N125" s="37">
        <v>-1.1999999999999999E-3</v>
      </c>
      <c r="Q125" s="60"/>
      <c r="S125" s="60"/>
    </row>
    <row r="126" spans="1:19" s="37" customFormat="1" ht="13.2">
      <c r="A126" s="37">
        <f t="shared" si="14"/>
        <v>0.6</v>
      </c>
      <c r="B126" s="37">
        <f t="shared" si="10"/>
        <v>0.13333333333333333</v>
      </c>
      <c r="C126" s="37">
        <f t="shared" si="11"/>
        <v>0.26666666666666666</v>
      </c>
      <c r="D126" s="37">
        <f t="shared" si="13"/>
        <v>111</v>
      </c>
      <c r="E126" s="37" t="s">
        <v>15</v>
      </c>
      <c r="F126" s="37" t="s">
        <v>20</v>
      </c>
      <c r="G126" s="37" t="s">
        <v>17</v>
      </c>
      <c r="H126" s="37" t="s">
        <v>15</v>
      </c>
      <c r="I126" s="37" t="s">
        <v>15</v>
      </c>
      <c r="J126" s="37">
        <v>-284.25105000000002</v>
      </c>
      <c r="K126" s="38">
        <f t="shared" si="8"/>
        <v>15182.126820029</v>
      </c>
      <c r="L126" s="38">
        <f t="shared" si="12"/>
        <v>455464</v>
      </c>
      <c r="M126" s="39" t="str">
        <f t="shared" si="9"/>
        <v>PARA G(SIGMA,MO:RE:NI:MO:MO;0),,  18*GSIGMO+4*GSIGRE+8*GSIGNI+455464;,, N  !</v>
      </c>
      <c r="N126" s="37">
        <v>0</v>
      </c>
      <c r="Q126" s="60"/>
      <c r="S126" s="60"/>
    </row>
    <row r="127" spans="1:19" s="37" customFormat="1" ht="13.2">
      <c r="A127" s="37">
        <f t="shared" si="14"/>
        <v>0.33333333333333331</v>
      </c>
      <c r="B127" s="37">
        <f t="shared" si="10"/>
        <v>0.13333333333333333</v>
      </c>
      <c r="C127" s="37">
        <f t="shared" si="11"/>
        <v>0.53333333333333333</v>
      </c>
      <c r="D127" s="37">
        <f t="shared" si="13"/>
        <v>112</v>
      </c>
      <c r="E127" s="37" t="s">
        <v>15</v>
      </c>
      <c r="F127" s="37" t="s">
        <v>20</v>
      </c>
      <c r="G127" s="37" t="s">
        <v>17</v>
      </c>
      <c r="H127" s="37" t="s">
        <v>17</v>
      </c>
      <c r="I127" s="37" t="s">
        <v>15</v>
      </c>
      <c r="J127" s="37">
        <v>-242.33691999999999</v>
      </c>
      <c r="K127" s="38">
        <f t="shared" si="8"/>
        <v>8077.7500558990523</v>
      </c>
      <c r="L127" s="38">
        <f t="shared" si="12"/>
        <v>242333</v>
      </c>
      <c r="M127" s="39" t="str">
        <f t="shared" si="9"/>
        <v>PARA G(SIGMA,MO:RE:NI:NI:MO;0),,  10*GSIGMO+4*GSIGRE+16*GSIGNI+242333;,, N  !</v>
      </c>
      <c r="N127" s="37">
        <v>1.47E-2</v>
      </c>
      <c r="Q127" s="60"/>
      <c r="S127" s="60"/>
    </row>
    <row r="128" spans="1:19" s="37" customFormat="1" ht="13.2">
      <c r="A128" s="37">
        <f t="shared" si="14"/>
        <v>0.26666666666666666</v>
      </c>
      <c r="B128" s="37">
        <f t="shared" si="10"/>
        <v>0.13333333333333333</v>
      </c>
      <c r="C128" s="37">
        <f t="shared" si="11"/>
        <v>0.6</v>
      </c>
      <c r="D128" s="37">
        <f t="shared" si="13"/>
        <v>113</v>
      </c>
      <c r="E128" s="37" t="s">
        <v>17</v>
      </c>
      <c r="F128" s="37" t="s">
        <v>20</v>
      </c>
      <c r="G128" s="37" t="s">
        <v>17</v>
      </c>
      <c r="H128" s="37" t="s">
        <v>17</v>
      </c>
      <c r="I128" s="37" t="s">
        <v>15</v>
      </c>
      <c r="J128" s="37">
        <v>-232.18514999999999</v>
      </c>
      <c r="K128" s="38">
        <f t="shared" si="8"/>
        <v>5250.7271626111642</v>
      </c>
      <c r="L128" s="38">
        <f t="shared" si="12"/>
        <v>157522</v>
      </c>
      <c r="M128" s="39" t="str">
        <f t="shared" si="9"/>
        <v>PARA G(SIGMA,NI:RE:NI:NI:MO;0),,  8*GSIGMO+4*GSIGRE+18*GSIGNI+157522;,, N  !</v>
      </c>
      <c r="N128" s="37">
        <v>1.2999999999999999E-3</v>
      </c>
      <c r="Q128" s="60"/>
      <c r="S128" s="60"/>
    </row>
    <row r="129" spans="1:19" s="37" customFormat="1" ht="13.2">
      <c r="A129" s="37">
        <f t="shared" si="14"/>
        <v>0.8</v>
      </c>
      <c r="B129" s="37">
        <f t="shared" si="10"/>
        <v>0.13333333333333333</v>
      </c>
      <c r="C129" s="37">
        <f t="shared" si="11"/>
        <v>6.6666666666666666E-2</v>
      </c>
      <c r="D129" s="37">
        <f t="shared" si="13"/>
        <v>114</v>
      </c>
      <c r="E129" s="37" t="s">
        <v>17</v>
      </c>
      <c r="F129" s="37" t="s">
        <v>20</v>
      </c>
      <c r="G129" s="37" t="s">
        <v>15</v>
      </c>
      <c r="H129" s="37" t="s">
        <v>15</v>
      </c>
      <c r="I129" s="37" t="s">
        <v>15</v>
      </c>
      <c r="J129" s="37">
        <v>-318.38108999999997</v>
      </c>
      <c r="K129" s="38">
        <f t="shared" si="8"/>
        <v>11844.583419134857</v>
      </c>
      <c r="L129" s="38">
        <f t="shared" si="12"/>
        <v>355338</v>
      </c>
      <c r="M129" s="39" t="str">
        <f t="shared" si="9"/>
        <v>PARA G(SIGMA,NI:RE:MO:MO:MO;0),,  24*GSIGMO+4*GSIGRE+2*GSIGNI+355338;,, N  !</v>
      </c>
      <c r="N129" s="37">
        <v>8.3999999999999995E-3</v>
      </c>
      <c r="Q129" s="60"/>
      <c r="S129" s="60"/>
    </row>
    <row r="130" spans="1:19" s="37" customFormat="1" ht="13.2">
      <c r="A130" s="37">
        <f t="shared" si="14"/>
        <v>0.6</v>
      </c>
      <c r="B130" s="37">
        <f t="shared" si="10"/>
        <v>0.13333333333333333</v>
      </c>
      <c r="C130" s="37">
        <f t="shared" si="11"/>
        <v>0.26666666666666666</v>
      </c>
      <c r="D130" s="37">
        <f t="shared" si="13"/>
        <v>115</v>
      </c>
      <c r="E130" s="37" t="s">
        <v>15</v>
      </c>
      <c r="F130" s="37" t="s">
        <v>20</v>
      </c>
      <c r="G130" s="37" t="s">
        <v>15</v>
      </c>
      <c r="H130" s="37" t="s">
        <v>15</v>
      </c>
      <c r="I130" s="37" t="s">
        <v>17</v>
      </c>
      <c r="J130" s="37">
        <v>-284.50610999999998</v>
      </c>
      <c r="K130" s="38">
        <f t="shared" si="8"/>
        <v>14361.8066339696</v>
      </c>
      <c r="L130" s="38">
        <f t="shared" si="12"/>
        <v>430854</v>
      </c>
      <c r="M130" s="39" t="str">
        <f t="shared" si="9"/>
        <v>PARA G(SIGMA,MO:RE:MO:MO:NI;0),,  18*GSIGMO+4*GSIGRE+8*GSIGNI+430854;,, N  !</v>
      </c>
      <c r="N130" s="37">
        <v>1.0751999999999999</v>
      </c>
      <c r="Q130" s="60"/>
      <c r="S130" s="60"/>
    </row>
    <row r="131" spans="1:19" s="37" customFormat="1" ht="13.2">
      <c r="A131" s="37">
        <f t="shared" si="14"/>
        <v>0.33333333333333331</v>
      </c>
      <c r="B131" s="37">
        <f t="shared" si="10"/>
        <v>0.13333333333333333</v>
      </c>
      <c r="C131" s="37">
        <f t="shared" si="11"/>
        <v>0.53333333333333333</v>
      </c>
      <c r="D131" s="37">
        <f t="shared" si="13"/>
        <v>116</v>
      </c>
      <c r="E131" s="37" t="s">
        <v>15</v>
      </c>
      <c r="F131" s="37" t="s">
        <v>20</v>
      </c>
      <c r="G131" s="37" t="s">
        <v>15</v>
      </c>
      <c r="H131" s="37" t="s">
        <v>17</v>
      </c>
      <c r="I131" s="37" t="s">
        <v>17</v>
      </c>
      <c r="J131" s="37">
        <v>-243.30951999999999</v>
      </c>
      <c r="K131" s="38">
        <f t="shared" si="8"/>
        <v>4949.6883725250409</v>
      </c>
      <c r="L131" s="38">
        <f t="shared" si="12"/>
        <v>148491</v>
      </c>
      <c r="M131" s="39" t="str">
        <f t="shared" si="9"/>
        <v>PARA G(SIGMA,MO:RE:MO:NI:NI;0),,  10*GSIGMO+4*GSIGRE+16*GSIGNI+148491;,, N  !</v>
      </c>
      <c r="N131" s="37">
        <v>-1.8E-3</v>
      </c>
      <c r="Q131" s="60"/>
      <c r="S131" s="60"/>
    </row>
    <row r="132" spans="1:19" s="37" customFormat="1" ht="13.2">
      <c r="A132" s="37">
        <f t="shared" si="14"/>
        <v>0.26666666666666666</v>
      </c>
      <c r="B132" s="37">
        <f t="shared" si="10"/>
        <v>0.13333333333333333</v>
      </c>
      <c r="C132" s="37">
        <f t="shared" si="11"/>
        <v>0.6</v>
      </c>
      <c r="D132" s="37">
        <f t="shared" si="13"/>
        <v>117</v>
      </c>
      <c r="E132" s="37" t="s">
        <v>17</v>
      </c>
      <c r="F132" s="37" t="s">
        <v>20</v>
      </c>
      <c r="G132" s="37" t="s">
        <v>15</v>
      </c>
      <c r="H132" s="37" t="s">
        <v>17</v>
      </c>
      <c r="I132" s="37" t="s">
        <v>17</v>
      </c>
      <c r="J132" s="37">
        <v>-232.69018</v>
      </c>
      <c r="K132" s="38">
        <f t="shared" si="8"/>
        <v>3626.4571729397699</v>
      </c>
      <c r="L132" s="38">
        <f t="shared" si="12"/>
        <v>108794</v>
      </c>
      <c r="M132" s="39" t="str">
        <f t="shared" si="9"/>
        <v>PARA G(SIGMA,NI:RE:MO:NI:NI;0),,  8*GSIGMO+4*GSIGRE+18*GSIGNI+108794;,, N  !</v>
      </c>
      <c r="N132" s="37">
        <v>8.3000000000000004E-2</v>
      </c>
      <c r="Q132" s="60"/>
      <c r="S132" s="60"/>
    </row>
    <row r="133" spans="1:19" s="37" customFormat="1" ht="13.2">
      <c r="A133" s="37">
        <f t="shared" si="14"/>
        <v>0.53333333333333333</v>
      </c>
      <c r="B133" s="37">
        <f t="shared" si="10"/>
        <v>0.13333333333333333</v>
      </c>
      <c r="C133" s="37">
        <f t="shared" si="11"/>
        <v>0.33333333333333331</v>
      </c>
      <c r="D133" s="37">
        <f t="shared" si="13"/>
        <v>118</v>
      </c>
      <c r="E133" s="37" t="s">
        <v>17</v>
      </c>
      <c r="F133" s="37" t="s">
        <v>20</v>
      </c>
      <c r="G133" s="37" t="s">
        <v>15</v>
      </c>
      <c r="H133" s="37" t="s">
        <v>15</v>
      </c>
      <c r="I133" s="37" t="s">
        <v>17</v>
      </c>
      <c r="J133" s="37">
        <v>-274.17349000000002</v>
      </c>
      <c r="K133" s="38">
        <f t="shared" si="8"/>
        <v>12116.430826264961</v>
      </c>
      <c r="L133" s="38">
        <f t="shared" si="12"/>
        <v>363493</v>
      </c>
      <c r="M133" s="39" t="str">
        <f t="shared" si="9"/>
        <v>PARA G(SIGMA,NI:RE:MO:MO:NI;0),,  16*GSIGMO+4*GSIGRE+10*GSIGNI+363493;,, N  !</v>
      </c>
      <c r="N133" s="37">
        <v>0.2964</v>
      </c>
      <c r="Q133" s="60"/>
      <c r="S133" s="60"/>
    </row>
    <row r="134" spans="1:19" s="37" customFormat="1" ht="13.2">
      <c r="A134" s="37">
        <f t="shared" si="14"/>
        <v>0.6</v>
      </c>
      <c r="B134" s="37">
        <f t="shared" si="10"/>
        <v>0.13333333333333333</v>
      </c>
      <c r="C134" s="37">
        <f t="shared" si="11"/>
        <v>0.26666666666666666</v>
      </c>
      <c r="D134" s="37">
        <f t="shared" si="13"/>
        <v>119</v>
      </c>
      <c r="E134" s="37" t="s">
        <v>15</v>
      </c>
      <c r="F134" s="37" t="s">
        <v>20</v>
      </c>
      <c r="G134" s="37" t="s">
        <v>15</v>
      </c>
      <c r="H134" s="37" t="s">
        <v>17</v>
      </c>
      <c r="I134" s="37" t="s">
        <v>15</v>
      </c>
      <c r="J134" s="37">
        <v>-288.88546000000002</v>
      </c>
      <c r="K134" s="38">
        <f t="shared" si="8"/>
        <v>277.00616812139202</v>
      </c>
      <c r="L134" s="38">
        <f t="shared" si="12"/>
        <v>8310</v>
      </c>
      <c r="M134" s="39" t="str">
        <f t="shared" si="9"/>
        <v>PARA G(SIGMA,MO:RE:MO:NI:MO;0),,  18*GSIGMO+4*GSIGRE+8*GSIGNI+8310;,, N  !</v>
      </c>
      <c r="N134" s="37">
        <v>-5.0000000000000001E-4</v>
      </c>
      <c r="Q134" s="60"/>
      <c r="S134" s="60"/>
    </row>
    <row r="135" spans="1:19" s="37" customFormat="1" ht="13.2">
      <c r="A135" s="37">
        <f t="shared" si="14"/>
        <v>6.6666666666666666E-2</v>
      </c>
      <c r="B135" s="37">
        <f t="shared" si="10"/>
        <v>0.13333333333333333</v>
      </c>
      <c r="C135" s="37">
        <f t="shared" si="11"/>
        <v>0.8</v>
      </c>
      <c r="D135" s="37">
        <f t="shared" si="13"/>
        <v>120</v>
      </c>
      <c r="E135" s="37" t="s">
        <v>15</v>
      </c>
      <c r="F135" s="37" t="s">
        <v>20</v>
      </c>
      <c r="G135" s="37" t="s">
        <v>17</v>
      </c>
      <c r="H135" s="37" t="s">
        <v>17</v>
      </c>
      <c r="I135" s="37" t="s">
        <v>17</v>
      </c>
      <c r="J135" s="37">
        <v>-198.09108000000001</v>
      </c>
      <c r="K135" s="38">
        <f t="shared" si="8"/>
        <v>8472.5843834201951</v>
      </c>
      <c r="L135" s="38">
        <f t="shared" si="12"/>
        <v>254178</v>
      </c>
      <c r="M135" s="39" t="str">
        <f t="shared" si="9"/>
        <v>PARA G(SIGMA,MO:RE:NI:NI:NI;0),,  2*GSIGMO+4*GSIGRE+24*GSIGNI+254178;,, N  !</v>
      </c>
      <c r="N135" s="37">
        <v>1.06E-2</v>
      </c>
      <c r="Q135" s="60"/>
      <c r="S135" s="60"/>
    </row>
    <row r="136" spans="1:19" s="37" customFormat="1" ht="13.2">
      <c r="A136" s="37">
        <f t="shared" si="14"/>
        <v>0.53333333333333333</v>
      </c>
      <c r="B136" s="37">
        <f t="shared" si="10"/>
        <v>0.13333333333333333</v>
      </c>
      <c r="C136" s="37">
        <f t="shared" si="11"/>
        <v>0.33333333333333331</v>
      </c>
      <c r="D136" s="37">
        <f t="shared" si="13"/>
        <v>121</v>
      </c>
      <c r="E136" s="37" t="s">
        <v>17</v>
      </c>
      <c r="F136" s="37" t="s">
        <v>20</v>
      </c>
      <c r="G136" s="37" t="s">
        <v>15</v>
      </c>
      <c r="H136" s="37" t="s">
        <v>17</v>
      </c>
      <c r="I136" s="37" t="s">
        <v>15</v>
      </c>
      <c r="J136" s="37">
        <v>-278.20044000000001</v>
      </c>
      <c r="K136" s="38">
        <f t="shared" si="8"/>
        <v>-834.98599037385839</v>
      </c>
      <c r="L136" s="38">
        <f t="shared" si="12"/>
        <v>-25050</v>
      </c>
      <c r="M136" s="39" t="str">
        <f t="shared" si="9"/>
        <v>PARA G(SIGMA,NI:RE:MO:NI:MO;0),,  16*GSIGMO+4*GSIGRE+10*GSIGNI+-25050;,, N  !</v>
      </c>
      <c r="N136" s="37">
        <v>-8.0000000000000004E-4</v>
      </c>
      <c r="Q136" s="60"/>
      <c r="S136" s="60"/>
    </row>
    <row r="137" spans="1:19" s="37" customFormat="1" ht="13.2">
      <c r="A137" s="37">
        <f t="shared" si="14"/>
        <v>0.26666666666666666</v>
      </c>
      <c r="B137" s="37">
        <f t="shared" si="10"/>
        <v>0.2</v>
      </c>
      <c r="C137" s="37">
        <f t="shared" si="11"/>
        <v>0.53333333333333333</v>
      </c>
      <c r="D137" s="37">
        <f t="shared" si="13"/>
        <v>122</v>
      </c>
      <c r="E137" s="37" t="s">
        <v>20</v>
      </c>
      <c r="F137" s="37" t="s">
        <v>20</v>
      </c>
      <c r="G137" s="37" t="s">
        <v>15</v>
      </c>
      <c r="H137" s="37" t="s">
        <v>17</v>
      </c>
      <c r="I137" s="37" t="s">
        <v>17</v>
      </c>
      <c r="J137" s="37">
        <v>-246.28111000000001</v>
      </c>
      <c r="K137" s="38">
        <f t="shared" si="8"/>
        <v>4648.627712379629</v>
      </c>
      <c r="L137" s="38">
        <f t="shared" si="12"/>
        <v>139459</v>
      </c>
      <c r="M137" s="39" t="str">
        <f t="shared" si="9"/>
        <v>PARA G(SIGMA,RE:RE:MO:NI:NI;0),,  8*GSIGMO+6*GSIGRE+16*GSIGNI+139459;,, N  !</v>
      </c>
      <c r="N137" s="37">
        <v>1E-4</v>
      </c>
      <c r="Q137" s="60"/>
      <c r="S137" s="60"/>
    </row>
    <row r="138" spans="1:19" s="37" customFormat="1" ht="13.2">
      <c r="A138" s="37">
        <f t="shared" si="14"/>
        <v>0.26666666666666666</v>
      </c>
      <c r="B138" s="37">
        <f t="shared" si="10"/>
        <v>0.2</v>
      </c>
      <c r="C138" s="37">
        <f t="shared" si="11"/>
        <v>0.53333333333333333</v>
      </c>
      <c r="D138" s="37">
        <f t="shared" si="13"/>
        <v>123</v>
      </c>
      <c r="E138" s="37" t="s">
        <v>20</v>
      </c>
      <c r="F138" s="37" t="s">
        <v>20</v>
      </c>
      <c r="G138" s="37" t="s">
        <v>17</v>
      </c>
      <c r="H138" s="37" t="s">
        <v>17</v>
      </c>
      <c r="I138" s="37" t="s">
        <v>15</v>
      </c>
      <c r="J138" s="37">
        <v>-245.86243999999999</v>
      </c>
      <c r="K138" s="38">
        <f t="shared" si="8"/>
        <v>5995.1479519213726</v>
      </c>
      <c r="L138" s="38">
        <f t="shared" si="12"/>
        <v>179854</v>
      </c>
      <c r="M138" s="39" t="str">
        <f t="shared" si="9"/>
        <v>PARA G(SIGMA,RE:RE:NI:NI:MO;0),,  8*GSIGMO+6*GSIGRE+16*GSIGNI+179854;,, N  !</v>
      </c>
      <c r="N138" s="37">
        <v>1.6000000000000001E-3</v>
      </c>
      <c r="Q138" s="60"/>
      <c r="S138" s="60"/>
    </row>
    <row r="139" spans="1:19" s="37" customFormat="1" ht="13.2">
      <c r="A139" s="37">
        <f t="shared" si="14"/>
        <v>0.53333333333333333</v>
      </c>
      <c r="B139" s="37">
        <f t="shared" si="10"/>
        <v>0.2</v>
      </c>
      <c r="C139" s="37">
        <f t="shared" si="11"/>
        <v>0.26666666666666666</v>
      </c>
      <c r="D139" s="37">
        <f t="shared" si="13"/>
        <v>124</v>
      </c>
      <c r="E139" s="37" t="s">
        <v>20</v>
      </c>
      <c r="F139" s="37" t="s">
        <v>20</v>
      </c>
      <c r="G139" s="37" t="s">
        <v>17</v>
      </c>
      <c r="H139" s="37" t="s">
        <v>15</v>
      </c>
      <c r="I139" s="37" t="s">
        <v>15</v>
      </c>
      <c r="J139" s="37">
        <v>-287.59120999999999</v>
      </c>
      <c r="K139" s="38">
        <f t="shared" si="8"/>
        <v>13695.676796691172</v>
      </c>
      <c r="L139" s="38">
        <f t="shared" si="12"/>
        <v>410870</v>
      </c>
      <c r="M139" s="39" t="str">
        <f t="shared" si="9"/>
        <v>PARA G(SIGMA,RE:RE:NI:MO:MO;0),,  16*GSIGMO+6*GSIGRE+8*GSIGNI+410870;,, N  !</v>
      </c>
      <c r="N139" s="37">
        <v>-2.0000000000000001E-4</v>
      </c>
      <c r="Q139" s="60"/>
      <c r="S139" s="60"/>
    </row>
    <row r="140" spans="1:19" s="37" customFormat="1" ht="13.2">
      <c r="A140" s="37">
        <f t="shared" si="14"/>
        <v>0.53333333333333333</v>
      </c>
      <c r="B140" s="37">
        <f t="shared" si="10"/>
        <v>0.2</v>
      </c>
      <c r="C140" s="37">
        <f t="shared" si="11"/>
        <v>0.26666666666666666</v>
      </c>
      <c r="D140" s="37">
        <f t="shared" si="13"/>
        <v>125</v>
      </c>
      <c r="E140" s="37" t="s">
        <v>20</v>
      </c>
      <c r="F140" s="37" t="s">
        <v>20</v>
      </c>
      <c r="G140" s="37" t="s">
        <v>15</v>
      </c>
      <c r="H140" s="37" t="s">
        <v>15</v>
      </c>
      <c r="I140" s="37" t="s">
        <v>17</v>
      </c>
      <c r="J140" s="37">
        <v>-287.84595000000002</v>
      </c>
      <c r="K140" s="38">
        <f t="shared" si="8"/>
        <v>12876.385789881877</v>
      </c>
      <c r="L140" s="38">
        <f t="shared" si="12"/>
        <v>386292</v>
      </c>
      <c r="M140" s="39" t="str">
        <f t="shared" si="9"/>
        <v>PARA G(SIGMA,RE:RE:MO:MO:NI;0),,  16*GSIGMO+6*GSIGRE+8*GSIGNI+386292;,, N  !</v>
      </c>
      <c r="N140" s="37">
        <v>0.67869999999999997</v>
      </c>
      <c r="Q140" s="60"/>
      <c r="S140" s="60"/>
    </row>
    <row r="141" spans="1:19" s="37" customFormat="1" ht="13.2">
      <c r="A141" s="37">
        <f t="shared" si="14"/>
        <v>0.53333333333333333</v>
      </c>
      <c r="B141" s="37">
        <f t="shared" si="10"/>
        <v>0.2</v>
      </c>
      <c r="C141" s="37">
        <f t="shared" si="11"/>
        <v>0.26666666666666666</v>
      </c>
      <c r="D141" s="37">
        <f t="shared" si="13"/>
        <v>126</v>
      </c>
      <c r="E141" s="37" t="s">
        <v>20</v>
      </c>
      <c r="F141" s="37" t="s">
        <v>20</v>
      </c>
      <c r="G141" s="37" t="s">
        <v>15</v>
      </c>
      <c r="H141" s="37" t="s">
        <v>17</v>
      </c>
      <c r="I141" s="37" t="s">
        <v>15</v>
      </c>
      <c r="J141" s="37">
        <v>-292.33868000000001</v>
      </c>
      <c r="K141" s="38">
        <f t="shared" si="8"/>
        <v>-1573.0657490290926</v>
      </c>
      <c r="L141" s="38">
        <f t="shared" si="12"/>
        <v>-47192</v>
      </c>
      <c r="M141" s="39" t="str">
        <f t="shared" si="9"/>
        <v>PARA G(SIGMA,RE:RE:MO:NI:MO;0),,  16*GSIGMO+6*GSIGRE+8*GSIGNI+-47192;,, N  !</v>
      </c>
      <c r="N141" s="37">
        <v>1.1000000000000001E-3</v>
      </c>
      <c r="Q141" s="60"/>
      <c r="S141" s="60"/>
    </row>
    <row r="142" spans="1:19" s="37" customFormat="1" ht="13.2">
      <c r="A142" s="37">
        <f t="shared" si="14"/>
        <v>0.26666666666666666</v>
      </c>
      <c r="B142" s="37">
        <f t="shared" si="10"/>
        <v>0.2</v>
      </c>
      <c r="C142" s="37">
        <f t="shared" si="11"/>
        <v>0.53333333333333333</v>
      </c>
      <c r="D142" s="37">
        <f t="shared" si="13"/>
        <v>127</v>
      </c>
      <c r="E142" s="37" t="s">
        <v>20</v>
      </c>
      <c r="F142" s="37" t="s">
        <v>20</v>
      </c>
      <c r="G142" s="37" t="s">
        <v>17</v>
      </c>
      <c r="H142" s="37" t="s">
        <v>15</v>
      </c>
      <c r="I142" s="37" t="s">
        <v>17</v>
      </c>
      <c r="J142" s="37">
        <v>-245.35803999999999</v>
      </c>
      <c r="K142" s="38">
        <f t="shared" si="8"/>
        <v>7617.3917449440405</v>
      </c>
      <c r="L142" s="38">
        <f t="shared" si="12"/>
        <v>228522</v>
      </c>
      <c r="M142" s="39" t="str">
        <f t="shared" si="9"/>
        <v>PARA G(SIGMA,RE:RE:NI:MO:NI;0),,  8*GSIGMO+6*GSIGRE+16*GSIGNI+228522;,, N  !</v>
      </c>
      <c r="N142" s="37">
        <v>5.0000000000000001E-4</v>
      </c>
      <c r="Q142" s="60"/>
      <c r="S142" s="60"/>
    </row>
    <row r="143" spans="1:19" s="37" customFormat="1" ht="13.2">
      <c r="A143" s="37">
        <f t="shared" si="14"/>
        <v>0.4</v>
      </c>
      <c r="B143" s="37">
        <f t="shared" si="10"/>
        <v>0.26666666666666666</v>
      </c>
      <c r="C143" s="37">
        <f t="shared" si="11"/>
        <v>0.33333333333333331</v>
      </c>
      <c r="D143" s="37">
        <f t="shared" si="13"/>
        <v>128</v>
      </c>
      <c r="E143" s="37" t="s">
        <v>17</v>
      </c>
      <c r="F143" s="37" t="s">
        <v>15</v>
      </c>
      <c r="G143" s="37" t="s">
        <v>20</v>
      </c>
      <c r="H143" s="37" t="s">
        <v>15</v>
      </c>
      <c r="I143" s="37" t="s">
        <v>17</v>
      </c>
      <c r="J143" s="37">
        <v>-280.21942000000001</v>
      </c>
      <c r="K143" s="38">
        <f t="shared" si="8"/>
        <v>11183.846481127064</v>
      </c>
      <c r="L143" s="38">
        <f t="shared" si="12"/>
        <v>335515</v>
      </c>
      <c r="M143" s="39" t="str">
        <f t="shared" si="9"/>
        <v>PARA G(SIGMA,NI:MO:RE:MO:NI;0),,  12*GSIGMO+8*GSIGRE+10*GSIGNI+335515;,, N  !</v>
      </c>
      <c r="N143" s="37">
        <v>-2.0000000000000001E-4</v>
      </c>
      <c r="Q143" s="60"/>
      <c r="S143" s="60"/>
    </row>
    <row r="144" spans="1:19" s="37" customFormat="1" ht="13.2">
      <c r="A144" s="37">
        <f t="shared" si="14"/>
        <v>0.33333333333333331</v>
      </c>
      <c r="B144" s="37">
        <f t="shared" si="10"/>
        <v>0.26666666666666666</v>
      </c>
      <c r="C144" s="37">
        <f t="shared" si="11"/>
        <v>0.4</v>
      </c>
      <c r="D144" s="37">
        <f t="shared" si="13"/>
        <v>129</v>
      </c>
      <c r="E144" s="37" t="s">
        <v>15</v>
      </c>
      <c r="F144" s="37" t="s">
        <v>17</v>
      </c>
      <c r="G144" s="37" t="s">
        <v>20</v>
      </c>
      <c r="H144" s="37" t="s">
        <v>15</v>
      </c>
      <c r="I144" s="37" t="s">
        <v>17</v>
      </c>
      <c r="J144" s="37">
        <v>-265.95209999999997</v>
      </c>
      <c r="K144" s="38">
        <f t="shared" ref="K144:K207" si="15">(J144/30-A144*$C$4-B144*$C$5-C144*$C$6)*96485.5547</f>
        <v>21593.194409358792</v>
      </c>
      <c r="L144" s="38">
        <f t="shared" si="12"/>
        <v>647796</v>
      </c>
      <c r="M144" s="39" t="str">
        <f t="shared" ref="M144:M207" si="16">"PARA G(SIGMA,"&amp;E144&amp;":"&amp;F144&amp;":"&amp;G144&amp;":"&amp;H144&amp;":"&amp;I144&amp;";0),,  "&amp;A144*30&amp;"*GSIGMO+"&amp;B144*30&amp;"*GSIGRE+"&amp;C144*30&amp;"*GSIGNI+"&amp;L144&amp;";,, N  !"</f>
        <v>PARA G(SIGMA,MO:NI:RE:MO:NI;0),,  10*GSIGMO+8*GSIGRE+12*GSIGNI+647796;,, N  !</v>
      </c>
      <c r="N144" s="37">
        <v>-8.0000000000000004E-4</v>
      </c>
      <c r="Q144" s="60"/>
      <c r="S144" s="60"/>
    </row>
    <row r="145" spans="1:19" s="37" customFormat="1" ht="13.2">
      <c r="A145" s="37">
        <f t="shared" si="14"/>
        <v>0.26666666666666666</v>
      </c>
      <c r="B145" s="37">
        <f t="shared" ref="B145:B208" si="17">(IF(E145=$B$14,1,0)*E$14+IF(F145=$B$14,1,0)*F$14+IF(G145=$B$14,1,0)*G$14+IF(H145=$B$14,1,0)*H$14+IF(I145=$B$14,1,0)*I$14)/SUM(E$14:I$14)</f>
        <v>0.26666666666666666</v>
      </c>
      <c r="C145" s="37">
        <f t="shared" ref="C145:C208" si="18">(IF(E145=$C$14,1,0)*E$14+IF(F145=$C$14,1,0)*F$14+IF(G145=$C$14,1,0)*G$14+IF(H145=$C$14,1,0)*H$14+IF(I145=$C$14,1,0)*I$14)/SUM(E$14:I$14)</f>
        <v>0.46666666666666667</v>
      </c>
      <c r="D145" s="37">
        <f t="shared" si="13"/>
        <v>130</v>
      </c>
      <c r="E145" s="37" t="s">
        <v>17</v>
      </c>
      <c r="F145" s="37" t="s">
        <v>17</v>
      </c>
      <c r="G145" s="37" t="s">
        <v>20</v>
      </c>
      <c r="H145" s="37" t="s">
        <v>15</v>
      </c>
      <c r="I145" s="37" t="s">
        <v>17</v>
      </c>
      <c r="J145" s="37">
        <v>-256.12374999999997</v>
      </c>
      <c r="K145" s="38">
        <f t="shared" si="15"/>
        <v>17725.992912701888</v>
      </c>
      <c r="L145" s="38">
        <f t="shared" ref="L145:L208" si="19">ROUND(K145*30,0)</f>
        <v>531780</v>
      </c>
      <c r="M145" s="39" t="str">
        <f t="shared" si="16"/>
        <v>PARA G(SIGMA,NI:NI:RE:MO:NI;0),,  8*GSIGMO+8*GSIGRE+14*GSIGNI+531780;,, N  !</v>
      </c>
      <c r="N145" s="37">
        <v>1.23E-2</v>
      </c>
      <c r="Q145" s="60"/>
      <c r="S145" s="60"/>
    </row>
    <row r="146" spans="1:19" s="37" customFormat="1" ht="13.2">
      <c r="A146" s="37">
        <f t="shared" si="14"/>
        <v>0.33333333333333331</v>
      </c>
      <c r="B146" s="37">
        <f t="shared" si="17"/>
        <v>0.26666666666666666</v>
      </c>
      <c r="C146" s="37">
        <f t="shared" si="18"/>
        <v>0.4</v>
      </c>
      <c r="D146" s="37">
        <f t="shared" ref="D146:D209" si="20">D145+1</f>
        <v>131</v>
      </c>
      <c r="E146" s="37" t="s">
        <v>15</v>
      </c>
      <c r="F146" s="37" t="s">
        <v>17</v>
      </c>
      <c r="G146" s="37" t="s">
        <v>20</v>
      </c>
      <c r="H146" s="37" t="s">
        <v>17</v>
      </c>
      <c r="I146" s="37" t="s">
        <v>15</v>
      </c>
      <c r="J146" s="37">
        <v>-270.96661999999998</v>
      </c>
      <c r="K146" s="38">
        <f t="shared" si="15"/>
        <v>5465.5696175507028</v>
      </c>
      <c r="L146" s="38">
        <f t="shared" si="19"/>
        <v>163967</v>
      </c>
      <c r="M146" s="39" t="str">
        <f t="shared" si="16"/>
        <v>PARA G(SIGMA,MO:NI:RE:NI:MO;0),,  10*GSIGMO+8*GSIGRE+12*GSIGNI+163967;,, N  !</v>
      </c>
      <c r="N146" s="37">
        <v>2.2000000000000001E-3</v>
      </c>
      <c r="Q146" s="60"/>
      <c r="S146" s="60"/>
    </row>
    <row r="147" spans="1:19" s="37" customFormat="1" ht="13.2">
      <c r="A147" s="37">
        <f t="shared" si="14"/>
        <v>0.26666666666666666</v>
      </c>
      <c r="B147" s="37">
        <f t="shared" si="17"/>
        <v>0.26666666666666666</v>
      </c>
      <c r="C147" s="37">
        <f t="shared" si="18"/>
        <v>0.46666666666666667</v>
      </c>
      <c r="D147" s="37">
        <f t="shared" si="20"/>
        <v>132</v>
      </c>
      <c r="E147" s="37" t="s">
        <v>17</v>
      </c>
      <c r="F147" s="37" t="s">
        <v>17</v>
      </c>
      <c r="G147" s="37" t="s">
        <v>20</v>
      </c>
      <c r="H147" s="37" t="s">
        <v>17</v>
      </c>
      <c r="I147" s="37" t="s">
        <v>15</v>
      </c>
      <c r="J147" s="37">
        <v>-260.18288999999999</v>
      </c>
      <c r="K147" s="38">
        <f t="shared" si="15"/>
        <v>4671.0470958698106</v>
      </c>
      <c r="L147" s="38">
        <f t="shared" si="19"/>
        <v>140131</v>
      </c>
      <c r="M147" s="39" t="str">
        <f t="shared" si="16"/>
        <v>PARA G(SIGMA,NI:NI:RE:NI:MO;0),,  8*GSIGMO+8*GSIGRE+14*GSIGNI+140131;,, N  !</v>
      </c>
      <c r="N147" s="37">
        <v>1.2800000000000001E-2</v>
      </c>
      <c r="Q147" s="60"/>
      <c r="S147" s="60"/>
    </row>
    <row r="148" spans="1:19" s="37" customFormat="1" ht="13.2">
      <c r="A148" s="37">
        <f t="shared" si="14"/>
        <v>0.6</v>
      </c>
      <c r="B148" s="37">
        <f t="shared" si="17"/>
        <v>0.26666666666666666</v>
      </c>
      <c r="C148" s="37">
        <f t="shared" si="18"/>
        <v>0.13333333333333333</v>
      </c>
      <c r="D148" s="37">
        <f t="shared" si="20"/>
        <v>133</v>
      </c>
      <c r="E148" s="37" t="s">
        <v>15</v>
      </c>
      <c r="F148" s="37" t="s">
        <v>17</v>
      </c>
      <c r="G148" s="37" t="s">
        <v>20</v>
      </c>
      <c r="H148" s="37" t="s">
        <v>15</v>
      </c>
      <c r="I148" s="37" t="s">
        <v>15</v>
      </c>
      <c r="J148" s="37">
        <v>-309.88722999999999</v>
      </c>
      <c r="K148" s="38">
        <f t="shared" si="15"/>
        <v>22197.660971865396</v>
      </c>
      <c r="L148" s="38">
        <f t="shared" si="19"/>
        <v>665930</v>
      </c>
      <c r="M148" s="39" t="str">
        <f t="shared" si="16"/>
        <v>PARA G(SIGMA,MO:NI:RE:MO:MO;0),,  18*GSIGMO+8*GSIGRE+4*GSIGNI+665930;,, N  !</v>
      </c>
      <c r="N148" s="37">
        <v>1.1999999999999999E-3</v>
      </c>
      <c r="Q148" s="60"/>
      <c r="S148" s="60"/>
    </row>
    <row r="149" spans="1:19" s="37" customFormat="1" ht="13.2">
      <c r="A149" s="37">
        <f t="shared" si="14"/>
        <v>0.46666666666666667</v>
      </c>
      <c r="B149" s="37">
        <f t="shared" si="17"/>
        <v>0.26666666666666666</v>
      </c>
      <c r="C149" s="37">
        <f t="shared" si="18"/>
        <v>0.26666666666666666</v>
      </c>
      <c r="D149" s="37">
        <f t="shared" si="20"/>
        <v>134</v>
      </c>
      <c r="E149" s="37" t="s">
        <v>15</v>
      </c>
      <c r="F149" s="37" t="s">
        <v>15</v>
      </c>
      <c r="G149" s="37" t="s">
        <v>20</v>
      </c>
      <c r="H149" s="37" t="s">
        <v>17</v>
      </c>
      <c r="I149" s="37" t="s">
        <v>15</v>
      </c>
      <c r="J149" s="37">
        <v>-294.92020000000002</v>
      </c>
      <c r="K149" s="38">
        <f t="shared" si="15"/>
        <v>-619.58906511343071</v>
      </c>
      <c r="L149" s="38">
        <f t="shared" si="19"/>
        <v>-18588</v>
      </c>
      <c r="M149" s="39" t="str">
        <f t="shared" si="16"/>
        <v>PARA G(SIGMA,MO:MO:RE:NI:MO;0),,  14*GSIGMO+8*GSIGRE+8*GSIGNI+-18588;,, N  !</v>
      </c>
      <c r="N149" s="37">
        <v>1E-4</v>
      </c>
      <c r="Q149" s="60"/>
      <c r="S149" s="60"/>
    </row>
    <row r="150" spans="1:19" s="37" customFormat="1" ht="13.2">
      <c r="A150" s="37">
        <f t="shared" si="14"/>
        <v>0.53333333333333333</v>
      </c>
      <c r="B150" s="37">
        <f t="shared" si="17"/>
        <v>0.26666666666666666</v>
      </c>
      <c r="C150" s="37">
        <f t="shared" si="18"/>
        <v>0.2</v>
      </c>
      <c r="D150" s="37">
        <f t="shared" si="20"/>
        <v>135</v>
      </c>
      <c r="E150" s="37" t="s">
        <v>17</v>
      </c>
      <c r="F150" s="37" t="s">
        <v>17</v>
      </c>
      <c r="G150" s="37" t="s">
        <v>20</v>
      </c>
      <c r="H150" s="37" t="s">
        <v>15</v>
      </c>
      <c r="I150" s="37" t="s">
        <v>15</v>
      </c>
      <c r="J150" s="37">
        <v>-300.28849000000002</v>
      </c>
      <c r="K150" s="38">
        <f t="shared" si="15"/>
        <v>17591.991201386259</v>
      </c>
      <c r="L150" s="38">
        <f t="shared" si="19"/>
        <v>527760</v>
      </c>
      <c r="M150" s="39" t="str">
        <f t="shared" si="16"/>
        <v>PARA G(SIGMA,NI:NI:RE:MO:MO;0),,  16*GSIGMO+8*GSIGRE+6*GSIGNI+527760;,, N  !</v>
      </c>
      <c r="N150" s="37">
        <v>-6.3E-3</v>
      </c>
      <c r="Q150" s="60"/>
      <c r="S150" s="60"/>
    </row>
    <row r="151" spans="1:19" s="37" customFormat="1" ht="13.2">
      <c r="A151" s="37">
        <f t="shared" si="14"/>
        <v>0.66666666666666663</v>
      </c>
      <c r="B151" s="37">
        <f t="shared" si="17"/>
        <v>0.26666666666666666</v>
      </c>
      <c r="C151" s="37">
        <f t="shared" si="18"/>
        <v>6.6666666666666666E-2</v>
      </c>
      <c r="D151" s="37">
        <f t="shared" si="20"/>
        <v>136</v>
      </c>
      <c r="E151" s="37" t="s">
        <v>17</v>
      </c>
      <c r="F151" s="37" t="s">
        <v>15</v>
      </c>
      <c r="G151" s="37" t="s">
        <v>20</v>
      </c>
      <c r="H151" s="37" t="s">
        <v>15</v>
      </c>
      <c r="I151" s="37" t="s">
        <v>15</v>
      </c>
      <c r="J151" s="37">
        <v>-325.14449000000002</v>
      </c>
      <c r="K151" s="38">
        <f t="shared" si="15"/>
        <v>8604.4827096430054</v>
      </c>
      <c r="L151" s="38">
        <f t="shared" si="19"/>
        <v>258134</v>
      </c>
      <c r="M151" s="39" t="str">
        <f t="shared" si="16"/>
        <v>PARA G(SIGMA,NI:MO:RE:MO:MO;0),,  20*GSIGMO+8*GSIGRE+2*GSIGNI+258134;,, N  !</v>
      </c>
      <c r="N151" s="37">
        <v>-2.5000000000000001E-3</v>
      </c>
      <c r="Q151" s="60"/>
      <c r="S151" s="60"/>
    </row>
    <row r="152" spans="1:19" s="37" customFormat="1" ht="13.2">
      <c r="A152" s="37">
        <f t="shared" si="14"/>
        <v>0.2</v>
      </c>
      <c r="B152" s="37">
        <f t="shared" si="17"/>
        <v>0.26666666666666666</v>
      </c>
      <c r="C152" s="37">
        <f t="shared" si="18"/>
        <v>0.53333333333333333</v>
      </c>
      <c r="D152" s="37">
        <f t="shared" si="20"/>
        <v>137</v>
      </c>
      <c r="E152" s="37" t="s">
        <v>15</v>
      </c>
      <c r="F152" s="37" t="s">
        <v>15</v>
      </c>
      <c r="G152" s="37" t="s">
        <v>20</v>
      </c>
      <c r="H152" s="37" t="s">
        <v>17</v>
      </c>
      <c r="I152" s="37" t="s">
        <v>17</v>
      </c>
      <c r="J152" s="37">
        <v>-247.91869</v>
      </c>
      <c r="K152" s="38">
        <f t="shared" si="15"/>
        <v>8637.9902130794617</v>
      </c>
      <c r="L152" s="38">
        <f t="shared" si="19"/>
        <v>259140</v>
      </c>
      <c r="M152" s="39" t="str">
        <f t="shared" si="16"/>
        <v>PARA G(SIGMA,MO:MO:RE:NI:NI;0),,  6*GSIGMO+8*GSIGRE+16*GSIGNI+259140;,, N  !</v>
      </c>
      <c r="N152" s="37">
        <v>-1.5E-3</v>
      </c>
      <c r="Q152" s="60"/>
      <c r="S152" s="60"/>
    </row>
    <row r="153" spans="1:19" s="37" customFormat="1" ht="13.2">
      <c r="A153" s="37">
        <f t="shared" si="14"/>
        <v>0.13333333333333333</v>
      </c>
      <c r="B153" s="37">
        <f t="shared" si="17"/>
        <v>0.26666666666666666</v>
      </c>
      <c r="C153" s="37">
        <f t="shared" si="18"/>
        <v>0.6</v>
      </c>
      <c r="D153" s="37">
        <f t="shared" si="20"/>
        <v>138</v>
      </c>
      <c r="E153" s="37" t="s">
        <v>17</v>
      </c>
      <c r="F153" s="37" t="s">
        <v>15</v>
      </c>
      <c r="G153" s="37" t="s">
        <v>20</v>
      </c>
      <c r="H153" s="37" t="s">
        <v>17</v>
      </c>
      <c r="I153" s="37" t="s">
        <v>17</v>
      </c>
      <c r="J153" s="37">
        <v>-237.80139</v>
      </c>
      <c r="K153" s="38">
        <f t="shared" si="15"/>
        <v>5700.1054174412038</v>
      </c>
      <c r="L153" s="38">
        <f t="shared" si="19"/>
        <v>171003</v>
      </c>
      <c r="M153" s="39" t="str">
        <f t="shared" si="16"/>
        <v>PARA G(SIGMA,NI:MO:RE:NI:NI;0),,  4*GSIGMO+8*GSIGRE+18*GSIGNI+171003;,, N  !</v>
      </c>
      <c r="N153" s="37">
        <v>-2.0000000000000001E-4</v>
      </c>
      <c r="Q153" s="60"/>
      <c r="S153" s="60"/>
    </row>
    <row r="154" spans="1:19" s="37" customFormat="1" ht="13.2">
      <c r="A154" s="37">
        <f t="shared" si="14"/>
        <v>6.6666666666666666E-2</v>
      </c>
      <c r="B154" s="37">
        <f t="shared" si="17"/>
        <v>0.26666666666666666</v>
      </c>
      <c r="C154" s="37">
        <f t="shared" si="18"/>
        <v>0.66666666666666663</v>
      </c>
      <c r="D154" s="37">
        <f t="shared" si="20"/>
        <v>139</v>
      </c>
      <c r="E154" s="37" t="s">
        <v>15</v>
      </c>
      <c r="F154" s="37" t="s">
        <v>17</v>
      </c>
      <c r="G154" s="37" t="s">
        <v>20</v>
      </c>
      <c r="H154" s="37" t="s">
        <v>17</v>
      </c>
      <c r="I154" s="37" t="s">
        <v>17</v>
      </c>
      <c r="J154" s="37">
        <v>-226.17651000000001</v>
      </c>
      <c r="K154" s="38">
        <f t="shared" si="15"/>
        <v>7610.8770402907403</v>
      </c>
      <c r="L154" s="38">
        <f t="shared" si="19"/>
        <v>228326</v>
      </c>
      <c r="M154" s="39" t="str">
        <f t="shared" si="16"/>
        <v>PARA G(SIGMA,MO:NI:RE:NI:NI;0),,  2*GSIGMO+8*GSIGRE+20*GSIGNI+228326;,, N  !</v>
      </c>
      <c r="N154" s="37">
        <v>1.6000000000000001E-3</v>
      </c>
      <c r="Q154" s="60"/>
      <c r="S154" s="60"/>
    </row>
    <row r="155" spans="1:19" s="37" customFormat="1" ht="13.2">
      <c r="A155" s="37">
        <f t="shared" si="14"/>
        <v>0.4</v>
      </c>
      <c r="B155" s="37">
        <f t="shared" si="17"/>
        <v>0.26666666666666666</v>
      </c>
      <c r="C155" s="37">
        <f t="shared" si="18"/>
        <v>0.33333333333333331</v>
      </c>
      <c r="D155" s="37">
        <f t="shared" si="20"/>
        <v>140</v>
      </c>
      <c r="E155" s="37" t="s">
        <v>17</v>
      </c>
      <c r="F155" s="37" t="s">
        <v>15</v>
      </c>
      <c r="G155" s="37" t="s">
        <v>20</v>
      </c>
      <c r="H155" s="37" t="s">
        <v>17</v>
      </c>
      <c r="I155" s="37" t="s">
        <v>15</v>
      </c>
      <c r="J155" s="37">
        <v>-284.79584999999997</v>
      </c>
      <c r="K155" s="38">
        <f t="shared" si="15"/>
        <v>-3534.7997553968266</v>
      </c>
      <c r="L155" s="38">
        <f t="shared" si="19"/>
        <v>-106044</v>
      </c>
      <c r="M155" s="39" t="str">
        <f t="shared" si="16"/>
        <v>PARA G(SIGMA,NI:MO:RE:NI:MO;0),,  12*GSIGMO+8*GSIGRE+10*GSIGNI+-106044;,, N  !</v>
      </c>
      <c r="N155" s="37">
        <v>-3.7000000000000002E-3</v>
      </c>
      <c r="Q155" s="60"/>
      <c r="S155" s="60"/>
    </row>
    <row r="156" spans="1:19" s="37" customFormat="1" ht="13.2">
      <c r="A156" s="37">
        <f t="shared" si="14"/>
        <v>0.46666666666666667</v>
      </c>
      <c r="B156" s="37">
        <f t="shared" si="17"/>
        <v>0.26666666666666666</v>
      </c>
      <c r="C156" s="37">
        <f t="shared" si="18"/>
        <v>0.26666666666666666</v>
      </c>
      <c r="D156" s="37">
        <f t="shared" si="20"/>
        <v>141</v>
      </c>
      <c r="E156" s="37" t="s">
        <v>15</v>
      </c>
      <c r="F156" s="37" t="s">
        <v>15</v>
      </c>
      <c r="G156" s="37" t="s">
        <v>20</v>
      </c>
      <c r="H156" s="37" t="s">
        <v>15</v>
      </c>
      <c r="I156" s="37" t="s">
        <v>17</v>
      </c>
      <c r="J156" s="37">
        <v>-290.04007000000001</v>
      </c>
      <c r="K156" s="38">
        <f t="shared" si="15"/>
        <v>15075.812603490227</v>
      </c>
      <c r="L156" s="38">
        <f t="shared" si="19"/>
        <v>452274</v>
      </c>
      <c r="M156" s="39" t="str">
        <f t="shared" si="16"/>
        <v>PARA G(SIGMA,MO:MO:RE:MO:NI;0),,  14*GSIGMO+8*GSIGRE+8*GSIGNI+452274;,, N  !</v>
      </c>
      <c r="N156" s="37">
        <v>4.5400000000000003E-2</v>
      </c>
      <c r="Q156" s="60"/>
      <c r="S156" s="60"/>
    </row>
    <row r="157" spans="1:19" s="37" customFormat="1" ht="13.2">
      <c r="A157" s="37">
        <f t="shared" si="14"/>
        <v>6.6666666666666666E-2</v>
      </c>
      <c r="B157" s="37">
        <f t="shared" si="17"/>
        <v>0.26666666666666666</v>
      </c>
      <c r="C157" s="37">
        <f t="shared" si="18"/>
        <v>0.66666666666666663</v>
      </c>
      <c r="D157" s="37">
        <f t="shared" si="20"/>
        <v>142</v>
      </c>
      <c r="E157" s="37" t="s">
        <v>15</v>
      </c>
      <c r="F157" s="37" t="s">
        <v>17</v>
      </c>
      <c r="G157" s="37" t="s">
        <v>17</v>
      </c>
      <c r="H157" s="37" t="s">
        <v>20</v>
      </c>
      <c r="I157" s="37" t="s">
        <v>17</v>
      </c>
      <c r="J157" s="37">
        <v>-223.91660999999999</v>
      </c>
      <c r="K157" s="38">
        <f t="shared" si="15"/>
        <v>14879.133875841751</v>
      </c>
      <c r="L157" s="38">
        <f t="shared" si="19"/>
        <v>446374</v>
      </c>
      <c r="M157" s="39" t="str">
        <f t="shared" si="16"/>
        <v>PARA G(SIGMA,MO:NI:NI:RE:NI;0),,  2*GSIGMO+8*GSIGRE+20*GSIGNI+446374;,, N  !</v>
      </c>
      <c r="N157" s="37">
        <v>1.6000000000000001E-3</v>
      </c>
      <c r="Q157" s="60"/>
      <c r="S157" s="60"/>
    </row>
    <row r="158" spans="1:19" s="37" customFormat="1" ht="13.2">
      <c r="A158" s="37">
        <f t="shared" si="14"/>
        <v>0.33333333333333331</v>
      </c>
      <c r="B158" s="37">
        <f t="shared" si="17"/>
        <v>0.26666666666666666</v>
      </c>
      <c r="C158" s="37">
        <f t="shared" si="18"/>
        <v>0.4</v>
      </c>
      <c r="D158" s="37">
        <f t="shared" si="20"/>
        <v>143</v>
      </c>
      <c r="E158" s="37" t="s">
        <v>15</v>
      </c>
      <c r="F158" s="37" t="s">
        <v>17</v>
      </c>
      <c r="G158" s="37" t="s">
        <v>17</v>
      </c>
      <c r="H158" s="37" t="s">
        <v>20</v>
      </c>
      <c r="I158" s="37" t="s">
        <v>15</v>
      </c>
      <c r="J158" s="37">
        <v>-266.12943000000001</v>
      </c>
      <c r="K158" s="38">
        <f t="shared" si="15"/>
        <v>21022.868295526987</v>
      </c>
      <c r="L158" s="38">
        <f t="shared" si="19"/>
        <v>630686</v>
      </c>
      <c r="M158" s="39" t="str">
        <f t="shared" si="16"/>
        <v>PARA G(SIGMA,MO:NI:NI:RE:MO;0),,  10*GSIGMO+8*GSIGRE+12*GSIGNI+630686;,, N  !</v>
      </c>
      <c r="N158" s="37">
        <v>-5.7999999999999996E-3</v>
      </c>
      <c r="Q158" s="60"/>
      <c r="S158" s="60"/>
    </row>
    <row r="159" spans="1:19" s="37" customFormat="1" ht="13.2">
      <c r="A159" s="37">
        <f t="shared" si="14"/>
        <v>0.66666666666666663</v>
      </c>
      <c r="B159" s="37">
        <f t="shared" si="17"/>
        <v>0.26666666666666666</v>
      </c>
      <c r="C159" s="37">
        <f t="shared" si="18"/>
        <v>6.6666666666666666E-2</v>
      </c>
      <c r="D159" s="37">
        <f t="shared" si="20"/>
        <v>144</v>
      </c>
      <c r="E159" s="37" t="s">
        <v>17</v>
      </c>
      <c r="F159" s="37" t="s">
        <v>15</v>
      </c>
      <c r="G159" s="37" t="s">
        <v>15</v>
      </c>
      <c r="H159" s="37" t="s">
        <v>20</v>
      </c>
      <c r="I159" s="37" t="s">
        <v>15</v>
      </c>
      <c r="J159" s="37">
        <v>-328.09460999999999</v>
      </c>
      <c r="K159" s="38">
        <f t="shared" si="15"/>
        <v>-883.64944474228435</v>
      </c>
      <c r="L159" s="38">
        <f t="shared" si="19"/>
        <v>-26509</v>
      </c>
      <c r="M159" s="39" t="str">
        <f t="shared" si="16"/>
        <v>PARA G(SIGMA,NI:MO:MO:RE:MO;0),,  20*GSIGMO+8*GSIGRE+2*GSIGNI+-26509;,, N  !</v>
      </c>
      <c r="N159" s="37">
        <v>1E-4</v>
      </c>
      <c r="Q159" s="60"/>
      <c r="S159" s="60"/>
    </row>
    <row r="160" spans="1:19" s="37" customFormat="1" ht="13.2">
      <c r="A160" s="37">
        <f t="shared" si="14"/>
        <v>0.26666666666666666</v>
      </c>
      <c r="B160" s="37">
        <f t="shared" si="17"/>
        <v>0.26666666666666666</v>
      </c>
      <c r="C160" s="37">
        <f t="shared" si="18"/>
        <v>0.46666666666666667</v>
      </c>
      <c r="D160" s="37">
        <f t="shared" si="20"/>
        <v>145</v>
      </c>
      <c r="E160" s="37" t="s">
        <v>17</v>
      </c>
      <c r="F160" s="37" t="s">
        <v>17</v>
      </c>
      <c r="G160" s="37" t="s">
        <v>17</v>
      </c>
      <c r="H160" s="37" t="s">
        <v>20</v>
      </c>
      <c r="I160" s="37" t="s">
        <v>15</v>
      </c>
      <c r="J160" s="37">
        <v>-256.70060000000001</v>
      </c>
      <c r="K160" s="38">
        <f t="shared" si="15"/>
        <v>15870.736505078459</v>
      </c>
      <c r="L160" s="38">
        <f t="shared" si="19"/>
        <v>476122</v>
      </c>
      <c r="M160" s="39" t="str">
        <f t="shared" si="16"/>
        <v>PARA G(SIGMA,NI:NI:NI:RE:MO;0),,  8*GSIGMO+8*GSIGRE+14*GSIGNI+476122;,, N  !</v>
      </c>
      <c r="N160" s="37">
        <v>-1.1900000000000001E-2</v>
      </c>
      <c r="Q160" s="60"/>
      <c r="S160" s="60"/>
    </row>
    <row r="161" spans="1:19" s="37" customFormat="1" ht="13.2">
      <c r="A161" s="37">
        <f t="shared" si="14"/>
        <v>0.33333333333333331</v>
      </c>
      <c r="B161" s="37">
        <f t="shared" si="17"/>
        <v>0.26666666666666666</v>
      </c>
      <c r="C161" s="37">
        <f t="shared" si="18"/>
        <v>0.4</v>
      </c>
      <c r="D161" s="37">
        <f t="shared" si="20"/>
        <v>146</v>
      </c>
      <c r="E161" s="37" t="s">
        <v>15</v>
      </c>
      <c r="F161" s="37" t="s">
        <v>17</v>
      </c>
      <c r="G161" s="37" t="s">
        <v>15</v>
      </c>
      <c r="H161" s="37" t="s">
        <v>20</v>
      </c>
      <c r="I161" s="37" t="s">
        <v>17</v>
      </c>
      <c r="J161" s="37">
        <v>-268.7638</v>
      </c>
      <c r="K161" s="38">
        <f t="shared" si="15"/>
        <v>12550.246604358972</v>
      </c>
      <c r="L161" s="38">
        <f t="shared" si="19"/>
        <v>376507</v>
      </c>
      <c r="M161" s="39" t="str">
        <f t="shared" si="16"/>
        <v>PARA G(SIGMA,MO:NI:MO:RE:NI;0),,  10*GSIGMO+8*GSIGRE+12*GSIGNI+376507;,, N  !</v>
      </c>
      <c r="N161" s="37">
        <v>5.4999999999999997E-3</v>
      </c>
      <c r="Q161" s="60"/>
      <c r="S161" s="60"/>
    </row>
    <row r="162" spans="1:19" s="37" customFormat="1" ht="13.2">
      <c r="A162" s="37">
        <f t="shared" si="14"/>
        <v>0.26666666666666666</v>
      </c>
      <c r="B162" s="37">
        <f t="shared" si="17"/>
        <v>0.26666666666666666</v>
      </c>
      <c r="C162" s="37">
        <f t="shared" si="18"/>
        <v>0.46666666666666667</v>
      </c>
      <c r="D162" s="37">
        <f t="shared" si="20"/>
        <v>147</v>
      </c>
      <c r="E162" s="37" t="s">
        <v>17</v>
      </c>
      <c r="F162" s="37" t="s">
        <v>17</v>
      </c>
      <c r="G162" s="37" t="s">
        <v>15</v>
      </c>
      <c r="H162" s="37" t="s">
        <v>20</v>
      </c>
      <c r="I162" s="37" t="s">
        <v>17</v>
      </c>
      <c r="J162" s="37">
        <v>-258.29487</v>
      </c>
      <c r="K162" s="38">
        <f t="shared" si="15"/>
        <v>10743.268995359636</v>
      </c>
      <c r="L162" s="38">
        <f t="shared" si="19"/>
        <v>322298</v>
      </c>
      <c r="M162" s="39" t="str">
        <f t="shared" si="16"/>
        <v>PARA G(SIGMA,NI:NI:MO:RE:NI;0),,  8*GSIGMO+8*GSIGRE+14*GSIGNI+322298;,, N  !</v>
      </c>
      <c r="N162" s="37">
        <v>9.7799999999999998E-2</v>
      </c>
      <c r="Q162" s="60"/>
      <c r="S162" s="60"/>
    </row>
    <row r="163" spans="1:19" s="37" customFormat="1" ht="13.2">
      <c r="A163" s="37">
        <f t="shared" si="14"/>
        <v>0.46666666666666667</v>
      </c>
      <c r="B163" s="37">
        <f t="shared" si="17"/>
        <v>0.26666666666666666</v>
      </c>
      <c r="C163" s="37">
        <f t="shared" si="18"/>
        <v>0.26666666666666666</v>
      </c>
      <c r="D163" s="37">
        <f t="shared" si="20"/>
        <v>148</v>
      </c>
      <c r="E163" s="37" t="s">
        <v>15</v>
      </c>
      <c r="F163" s="37" t="s">
        <v>15</v>
      </c>
      <c r="G163" s="37" t="s">
        <v>15</v>
      </c>
      <c r="H163" s="37" t="s">
        <v>20</v>
      </c>
      <c r="I163" s="37" t="s">
        <v>17</v>
      </c>
      <c r="J163" s="37">
        <v>-291.87617999999998</v>
      </c>
      <c r="K163" s="38">
        <f t="shared" si="15"/>
        <v>9170.5428754830809</v>
      </c>
      <c r="L163" s="38">
        <f t="shared" si="19"/>
        <v>275116</v>
      </c>
      <c r="M163" s="39" t="str">
        <f t="shared" si="16"/>
        <v>PARA G(SIGMA,MO:MO:MO:RE:NI;0),,  14*GSIGMO+8*GSIGRE+8*GSIGNI+275116;,, N  !</v>
      </c>
      <c r="N163" s="37">
        <v>2.3400000000000001E-2</v>
      </c>
      <c r="Q163" s="60"/>
      <c r="S163" s="60"/>
    </row>
    <row r="164" spans="1:19" s="37" customFormat="1" ht="13.2">
      <c r="A164" s="37">
        <f t="shared" si="14"/>
        <v>0.4</v>
      </c>
      <c r="B164" s="37">
        <f t="shared" si="17"/>
        <v>0.26666666666666666</v>
      </c>
      <c r="C164" s="37">
        <f t="shared" si="18"/>
        <v>0.33333333333333331</v>
      </c>
      <c r="D164" s="37">
        <f t="shared" si="20"/>
        <v>149</v>
      </c>
      <c r="E164" s="37" t="s">
        <v>17</v>
      </c>
      <c r="F164" s="37" t="s">
        <v>15</v>
      </c>
      <c r="G164" s="37" t="s">
        <v>15</v>
      </c>
      <c r="H164" s="37" t="s">
        <v>20</v>
      </c>
      <c r="I164" s="37" t="s">
        <v>17</v>
      </c>
      <c r="J164" s="37">
        <v>-281.37779999999998</v>
      </c>
      <c r="K164" s="38">
        <f t="shared" si="15"/>
        <v>7458.2819193476407</v>
      </c>
      <c r="L164" s="38">
        <f t="shared" si="19"/>
        <v>223748</v>
      </c>
      <c r="M164" s="39" t="str">
        <f t="shared" si="16"/>
        <v>PARA G(SIGMA,NI:MO:MO:RE:NI;0),,  12*GSIGMO+8*GSIGRE+10*GSIGNI+223748;,, N  !</v>
      </c>
      <c r="N164" s="37">
        <v>1.3899999999999999E-2</v>
      </c>
      <c r="Q164" s="60"/>
      <c r="S164" s="60"/>
    </row>
    <row r="165" spans="1:19" s="37" customFormat="1" ht="13.2">
      <c r="A165" s="37">
        <f t="shared" si="14"/>
        <v>0.46666666666666667</v>
      </c>
      <c r="B165" s="37">
        <f t="shared" si="17"/>
        <v>0.26666666666666666</v>
      </c>
      <c r="C165" s="37">
        <f t="shared" si="18"/>
        <v>0.26666666666666666</v>
      </c>
      <c r="D165" s="37">
        <f t="shared" si="20"/>
        <v>150</v>
      </c>
      <c r="E165" s="37" t="s">
        <v>15</v>
      </c>
      <c r="F165" s="37" t="s">
        <v>15</v>
      </c>
      <c r="G165" s="37" t="s">
        <v>17</v>
      </c>
      <c r="H165" s="37" t="s">
        <v>20</v>
      </c>
      <c r="I165" s="37" t="s">
        <v>15</v>
      </c>
      <c r="J165" s="37">
        <v>-290.46442999999999</v>
      </c>
      <c r="K165" s="38">
        <f t="shared" si="15"/>
        <v>13710.992270407149</v>
      </c>
      <c r="L165" s="38">
        <f t="shared" si="19"/>
        <v>411330</v>
      </c>
      <c r="M165" s="39" t="str">
        <f t="shared" si="16"/>
        <v>PARA G(SIGMA,MO:MO:NI:RE:MO;0),,  14*GSIGMO+8*GSIGRE+8*GSIGNI+411330;,, N  !</v>
      </c>
      <c r="N165" s="37">
        <v>1E-3</v>
      </c>
      <c r="Q165" s="60"/>
      <c r="S165" s="60"/>
    </row>
    <row r="166" spans="1:19" s="37" customFormat="1" ht="13.2">
      <c r="A166" s="37">
        <f t="shared" si="14"/>
        <v>0.2</v>
      </c>
      <c r="B166" s="37">
        <f t="shared" si="17"/>
        <v>0.26666666666666666</v>
      </c>
      <c r="C166" s="37">
        <f t="shared" si="18"/>
        <v>0.53333333333333333</v>
      </c>
      <c r="D166" s="37">
        <f t="shared" si="20"/>
        <v>151</v>
      </c>
      <c r="E166" s="37" t="s">
        <v>15</v>
      </c>
      <c r="F166" s="37" t="s">
        <v>15</v>
      </c>
      <c r="G166" s="37" t="s">
        <v>17</v>
      </c>
      <c r="H166" s="37" t="s">
        <v>20</v>
      </c>
      <c r="I166" s="37" t="s">
        <v>17</v>
      </c>
      <c r="J166" s="37">
        <v>-246.95186000000001</v>
      </c>
      <c r="K166" s="38">
        <f t="shared" si="15"/>
        <v>11747.494508099398</v>
      </c>
      <c r="L166" s="38">
        <f t="shared" si="19"/>
        <v>352425</v>
      </c>
      <c r="M166" s="39" t="str">
        <f t="shared" si="16"/>
        <v>PARA G(SIGMA,MO:MO:NI:RE:NI;0),,  6*GSIGMO+8*GSIGRE+16*GSIGNI+352425;,, N  !</v>
      </c>
      <c r="N166" s="37">
        <v>2.7000000000000001E-3</v>
      </c>
      <c r="Q166" s="60"/>
      <c r="S166" s="60"/>
    </row>
    <row r="167" spans="1:19" s="37" customFormat="1" ht="13.2">
      <c r="A167" s="37">
        <f t="shared" si="14"/>
        <v>0.6</v>
      </c>
      <c r="B167" s="37">
        <f t="shared" si="17"/>
        <v>0.26666666666666666</v>
      </c>
      <c r="C167" s="37">
        <f t="shared" si="18"/>
        <v>0.13333333333333333</v>
      </c>
      <c r="D167" s="37">
        <f t="shared" si="20"/>
        <v>152</v>
      </c>
      <c r="E167" s="37" t="s">
        <v>15</v>
      </c>
      <c r="F167" s="37" t="s">
        <v>17</v>
      </c>
      <c r="G167" s="37" t="s">
        <v>15</v>
      </c>
      <c r="H167" s="37" t="s">
        <v>20</v>
      </c>
      <c r="I167" s="37" t="s">
        <v>15</v>
      </c>
      <c r="J167" s="37">
        <v>-312.346</v>
      </c>
      <c r="K167" s="38">
        <f t="shared" si="15"/>
        <v>14289.801394208149</v>
      </c>
      <c r="L167" s="38">
        <f t="shared" si="19"/>
        <v>428694</v>
      </c>
      <c r="M167" s="39" t="str">
        <f t="shared" si="16"/>
        <v>PARA G(SIGMA,MO:NI:MO:RE:MO;0),,  18*GSIGMO+8*GSIGRE+4*GSIGNI+428694;,, N  !</v>
      </c>
      <c r="N167" s="37">
        <v>8.9999999999999998E-4</v>
      </c>
      <c r="Q167" s="60"/>
      <c r="S167" s="60"/>
    </row>
    <row r="168" spans="1:19" s="37" customFormat="1" ht="13.2">
      <c r="A168" s="37">
        <f t="shared" si="14"/>
        <v>0.13333333333333333</v>
      </c>
      <c r="B168" s="37">
        <f t="shared" si="17"/>
        <v>0.26666666666666666</v>
      </c>
      <c r="C168" s="37">
        <f t="shared" si="18"/>
        <v>0.6</v>
      </c>
      <c r="D168" s="37">
        <f t="shared" si="20"/>
        <v>153</v>
      </c>
      <c r="E168" s="37" t="s">
        <v>17</v>
      </c>
      <c r="F168" s="37" t="s">
        <v>15</v>
      </c>
      <c r="G168" s="37" t="s">
        <v>17</v>
      </c>
      <c r="H168" s="37" t="s">
        <v>20</v>
      </c>
      <c r="I168" s="37" t="s">
        <v>17</v>
      </c>
      <c r="J168" s="37">
        <v>-237.83008000000001</v>
      </c>
      <c r="K168" s="38">
        <f t="shared" si="15"/>
        <v>5607.8330652964796</v>
      </c>
      <c r="L168" s="38">
        <f t="shared" si="19"/>
        <v>168235</v>
      </c>
      <c r="M168" s="39" t="str">
        <f t="shared" si="16"/>
        <v>PARA G(SIGMA,NI:MO:NI:RE:NI;0),,  4*GSIGMO+8*GSIGRE+18*GSIGNI+168235;,, N  !</v>
      </c>
      <c r="N168" s="37">
        <v>-1.8E-3</v>
      </c>
      <c r="Q168" s="60"/>
      <c r="S168" s="60"/>
    </row>
    <row r="169" spans="1:19" s="37" customFormat="1" ht="13.2">
      <c r="A169" s="37">
        <f t="shared" si="14"/>
        <v>0.53333333333333333</v>
      </c>
      <c r="B169" s="37">
        <f t="shared" si="17"/>
        <v>0.26666666666666666</v>
      </c>
      <c r="C169" s="37">
        <f t="shared" si="18"/>
        <v>0.2</v>
      </c>
      <c r="D169" s="37">
        <f t="shared" si="20"/>
        <v>154</v>
      </c>
      <c r="E169" s="37" t="s">
        <v>17</v>
      </c>
      <c r="F169" s="37" t="s">
        <v>17</v>
      </c>
      <c r="G169" s="37" t="s">
        <v>15</v>
      </c>
      <c r="H169" s="37" t="s">
        <v>20</v>
      </c>
      <c r="I169" s="37" t="s">
        <v>15</v>
      </c>
      <c r="J169" s="37">
        <v>-302.75983000000002</v>
      </c>
      <c r="K169" s="38">
        <f t="shared" si="15"/>
        <v>9643.7041763096313</v>
      </c>
      <c r="L169" s="38">
        <f t="shared" si="19"/>
        <v>289311</v>
      </c>
      <c r="M169" s="39" t="str">
        <f t="shared" si="16"/>
        <v>PARA G(SIGMA,NI:NI:MO:RE:MO;0),,  16*GSIGMO+8*GSIGRE+6*GSIGNI+289311;,, N  !</v>
      </c>
      <c r="N169" s="37">
        <v>4.0000000000000002E-4</v>
      </c>
      <c r="Q169" s="60"/>
      <c r="S169" s="60"/>
    </row>
    <row r="170" spans="1:19" s="37" customFormat="1" ht="13.2">
      <c r="A170" s="37">
        <f t="shared" si="14"/>
        <v>0.4</v>
      </c>
      <c r="B170" s="37">
        <f t="shared" si="17"/>
        <v>0.26666666666666666</v>
      </c>
      <c r="C170" s="37">
        <f t="shared" si="18"/>
        <v>0.33333333333333331</v>
      </c>
      <c r="D170" s="37">
        <f t="shared" si="20"/>
        <v>155</v>
      </c>
      <c r="E170" s="37" t="s">
        <v>17</v>
      </c>
      <c r="F170" s="37" t="s">
        <v>15</v>
      </c>
      <c r="G170" s="37" t="s">
        <v>17</v>
      </c>
      <c r="H170" s="37" t="s">
        <v>20</v>
      </c>
      <c r="I170" s="37" t="s">
        <v>15</v>
      </c>
      <c r="J170" s="37">
        <v>-281.26292999999998</v>
      </c>
      <c r="K170" s="38">
        <f t="shared" si="15"/>
        <v>7827.7251082939065</v>
      </c>
      <c r="L170" s="38">
        <f t="shared" si="19"/>
        <v>234832</v>
      </c>
      <c r="M170" s="39" t="str">
        <f t="shared" si="16"/>
        <v>PARA G(SIGMA,NI:MO:NI:RE:MO;0),,  12*GSIGMO+8*GSIGRE+10*GSIGNI+234832;,, N  !</v>
      </c>
      <c r="N170" s="37">
        <v>-6.9999999999999999E-4</v>
      </c>
      <c r="Q170" s="60"/>
      <c r="S170" s="60"/>
    </row>
    <row r="171" spans="1:19" s="37" customFormat="1" ht="13.2">
      <c r="A171" s="37">
        <f t="shared" si="14"/>
        <v>0.46666666666666667</v>
      </c>
      <c r="B171" s="37">
        <f t="shared" si="17"/>
        <v>0.26666666666666666</v>
      </c>
      <c r="C171" s="37">
        <f t="shared" si="18"/>
        <v>0.26666666666666666</v>
      </c>
      <c r="D171" s="37">
        <f t="shared" si="20"/>
        <v>156</v>
      </c>
      <c r="E171" s="37" t="s">
        <v>15</v>
      </c>
      <c r="F171" s="37" t="s">
        <v>15</v>
      </c>
      <c r="G171" s="37" t="s">
        <v>17</v>
      </c>
      <c r="H171" s="37" t="s">
        <v>15</v>
      </c>
      <c r="I171" s="37" t="s">
        <v>20</v>
      </c>
      <c r="J171" s="37">
        <v>-290.59622000000002</v>
      </c>
      <c r="K171" s="38">
        <f t="shared" si="15"/>
        <v>13287.131228610018</v>
      </c>
      <c r="L171" s="38">
        <f t="shared" si="19"/>
        <v>398614</v>
      </c>
      <c r="M171" s="39" t="str">
        <f t="shared" si="16"/>
        <v>PARA G(SIGMA,MO:MO:NI:MO:RE;0),,  14*GSIGMO+8*GSIGRE+8*GSIGNI+398614;,, N  !</v>
      </c>
      <c r="N171" s="37">
        <v>-2.0000000000000001E-4</v>
      </c>
      <c r="Q171" s="60"/>
      <c r="S171" s="60"/>
    </row>
    <row r="172" spans="1:19" s="37" customFormat="1" ht="13.2">
      <c r="A172" s="37">
        <f t="shared" si="14"/>
        <v>0.26666666666666666</v>
      </c>
      <c r="B172" s="37">
        <f t="shared" si="17"/>
        <v>0.26666666666666666</v>
      </c>
      <c r="C172" s="37">
        <f t="shared" si="18"/>
        <v>0.46666666666666667</v>
      </c>
      <c r="D172" s="37">
        <f t="shared" si="20"/>
        <v>157</v>
      </c>
      <c r="E172" s="37" t="s">
        <v>17</v>
      </c>
      <c r="F172" s="37" t="s">
        <v>17</v>
      </c>
      <c r="G172" s="37" t="s">
        <v>15</v>
      </c>
      <c r="H172" s="37" t="s">
        <v>17</v>
      </c>
      <c r="I172" s="37" t="s">
        <v>20</v>
      </c>
      <c r="J172" s="37">
        <v>-259.79946999999999</v>
      </c>
      <c r="K172" s="38">
        <f t="shared" si="15"/>
        <v>5904.1968086388897</v>
      </c>
      <c r="L172" s="38">
        <f t="shared" si="19"/>
        <v>177126</v>
      </c>
      <c r="M172" s="39" t="str">
        <f t="shared" si="16"/>
        <v>PARA G(SIGMA,NI:NI:MO:NI:RE;0),,  8*GSIGMO+8*GSIGRE+14*GSIGNI+177126;,, N  !</v>
      </c>
      <c r="N172" s="37">
        <v>2.3E-3</v>
      </c>
      <c r="Q172" s="60"/>
      <c r="S172" s="60"/>
    </row>
    <row r="173" spans="1:19" s="37" customFormat="1" ht="13.2">
      <c r="A173" s="37">
        <f t="shared" si="14"/>
        <v>6.6666666666666666E-2</v>
      </c>
      <c r="B173" s="37">
        <f t="shared" si="17"/>
        <v>0.26666666666666666</v>
      </c>
      <c r="C173" s="37">
        <f t="shared" si="18"/>
        <v>0.66666666666666663</v>
      </c>
      <c r="D173" s="37">
        <f t="shared" si="20"/>
        <v>158</v>
      </c>
      <c r="E173" s="37" t="s">
        <v>15</v>
      </c>
      <c r="F173" s="37" t="s">
        <v>17</v>
      </c>
      <c r="G173" s="37" t="s">
        <v>17</v>
      </c>
      <c r="H173" s="37" t="s">
        <v>17</v>
      </c>
      <c r="I173" s="37" t="s">
        <v>20</v>
      </c>
      <c r="J173" s="37">
        <v>-224.18537000000001</v>
      </c>
      <c r="K173" s="38">
        <f t="shared" si="15"/>
        <v>14014.751953135943</v>
      </c>
      <c r="L173" s="38">
        <f t="shared" si="19"/>
        <v>420443</v>
      </c>
      <c r="M173" s="39" t="str">
        <f t="shared" si="16"/>
        <v>PARA G(SIGMA,MO:NI:NI:NI:RE;0),,  2*GSIGMO+8*GSIGRE+20*GSIGNI+420443;,, N  !</v>
      </c>
      <c r="N173" s="37">
        <v>2.8E-3</v>
      </c>
      <c r="Q173" s="60"/>
      <c r="S173" s="60"/>
    </row>
    <row r="174" spans="1:19" s="37" customFormat="1" ht="13.2">
      <c r="A174" s="37">
        <f t="shared" si="14"/>
        <v>0.4</v>
      </c>
      <c r="B174" s="37">
        <f t="shared" si="17"/>
        <v>0.26666666666666666</v>
      </c>
      <c r="C174" s="37">
        <f t="shared" si="18"/>
        <v>0.33333333333333331</v>
      </c>
      <c r="D174" s="37">
        <f t="shared" si="20"/>
        <v>159</v>
      </c>
      <c r="E174" s="37" t="s">
        <v>17</v>
      </c>
      <c r="F174" s="37" t="s">
        <v>15</v>
      </c>
      <c r="G174" s="37" t="s">
        <v>17</v>
      </c>
      <c r="H174" s="37" t="s">
        <v>15</v>
      </c>
      <c r="I174" s="37" t="s">
        <v>20</v>
      </c>
      <c r="J174" s="37">
        <v>-280.94654000000003</v>
      </c>
      <c r="K174" s="38">
        <f t="shared" si="15"/>
        <v>8845.293930011565</v>
      </c>
      <c r="L174" s="38">
        <f t="shared" si="19"/>
        <v>265359</v>
      </c>
      <c r="M174" s="39" t="str">
        <f t="shared" si="16"/>
        <v>PARA G(SIGMA,NI:MO:NI:MO:RE;0),,  12*GSIGMO+8*GSIGRE+10*GSIGNI+265359;,, N  !</v>
      </c>
      <c r="N174" s="37">
        <v>-1.5E-3</v>
      </c>
      <c r="Q174" s="60"/>
      <c r="S174" s="60"/>
    </row>
    <row r="175" spans="1:19" s="37" customFormat="1" ht="13.2">
      <c r="A175" s="37">
        <f t="shared" si="14"/>
        <v>0.2</v>
      </c>
      <c r="B175" s="37">
        <f t="shared" si="17"/>
        <v>0.26666666666666666</v>
      </c>
      <c r="C175" s="37">
        <f t="shared" si="18"/>
        <v>0.53333333333333333</v>
      </c>
      <c r="D175" s="37">
        <f t="shared" si="20"/>
        <v>160</v>
      </c>
      <c r="E175" s="37" t="s">
        <v>15</v>
      </c>
      <c r="F175" s="37" t="s">
        <v>15</v>
      </c>
      <c r="G175" s="37" t="s">
        <v>17</v>
      </c>
      <c r="H175" s="37" t="s">
        <v>17</v>
      </c>
      <c r="I175" s="37" t="s">
        <v>20</v>
      </c>
      <c r="J175" s="37">
        <v>-247.80146999999999</v>
      </c>
      <c r="K175" s="38">
        <f t="shared" si="15"/>
        <v>9014.9914371438372</v>
      </c>
      <c r="L175" s="38">
        <f t="shared" si="19"/>
        <v>270450</v>
      </c>
      <c r="M175" s="39" t="str">
        <f t="shared" si="16"/>
        <v>PARA G(SIGMA,MO:MO:NI:NI:RE;0),,  6*GSIGMO+8*GSIGRE+16*GSIGNI+270450;,, N  !</v>
      </c>
      <c r="N175" s="37">
        <v>5.1999999999999998E-3</v>
      </c>
      <c r="Q175" s="60"/>
      <c r="S175" s="60"/>
    </row>
    <row r="176" spans="1:19" s="37" customFormat="1" ht="13.2">
      <c r="A176" s="37">
        <f t="shared" si="14"/>
        <v>0.66666666666666663</v>
      </c>
      <c r="B176" s="37">
        <f t="shared" si="17"/>
        <v>0.26666666666666666</v>
      </c>
      <c r="C176" s="37">
        <f t="shared" si="18"/>
        <v>6.6666666666666666E-2</v>
      </c>
      <c r="D176" s="37">
        <f t="shared" si="20"/>
        <v>161</v>
      </c>
      <c r="E176" s="37" t="s">
        <v>17</v>
      </c>
      <c r="F176" s="37" t="s">
        <v>15</v>
      </c>
      <c r="G176" s="37" t="s">
        <v>15</v>
      </c>
      <c r="H176" s="37" t="s">
        <v>15</v>
      </c>
      <c r="I176" s="37" t="s">
        <v>20</v>
      </c>
      <c r="J176" s="37">
        <v>-325.18678999999997</v>
      </c>
      <c r="K176" s="38">
        <f t="shared" si="15"/>
        <v>8468.4380775161844</v>
      </c>
      <c r="L176" s="38">
        <f t="shared" si="19"/>
        <v>254053</v>
      </c>
      <c r="M176" s="39" t="str">
        <f t="shared" si="16"/>
        <v>PARA G(SIGMA,NI:MO:MO:MO:RE;0),,  20*GSIGMO+8*GSIGRE+2*GSIGNI+254053;,, N  !</v>
      </c>
      <c r="N176" s="37">
        <v>0</v>
      </c>
      <c r="Q176" s="60"/>
      <c r="S176" s="60"/>
    </row>
    <row r="177" spans="1:19" s="37" customFormat="1" ht="13.2">
      <c r="A177" s="37">
        <f t="shared" ref="A177:A240" si="21">(IF(E177=$A$14,1,0)*E$14+IF(F177=$A$14,1,0)*F$14+IF(G177=$A$14,1,0)*G$14+IF(H177=$A$14,1,0)*H$14+IF(I177=$A$14,1,0)*I$14)/SUM(E$14:I$14)</f>
        <v>0.13333333333333333</v>
      </c>
      <c r="B177" s="37">
        <f t="shared" si="17"/>
        <v>0.26666666666666666</v>
      </c>
      <c r="C177" s="37">
        <f t="shared" si="18"/>
        <v>0.6</v>
      </c>
      <c r="D177" s="37">
        <f t="shared" si="20"/>
        <v>162</v>
      </c>
      <c r="E177" s="37" t="s">
        <v>17</v>
      </c>
      <c r="F177" s="37" t="s">
        <v>15</v>
      </c>
      <c r="G177" s="37" t="s">
        <v>17</v>
      </c>
      <c r="H177" s="37" t="s">
        <v>17</v>
      </c>
      <c r="I177" s="37" t="s">
        <v>20</v>
      </c>
      <c r="J177" s="37">
        <v>-237.57561999999999</v>
      </c>
      <c r="K177" s="38">
        <f t="shared" si="15"/>
        <v>6426.2235402619535</v>
      </c>
      <c r="L177" s="38">
        <f t="shared" si="19"/>
        <v>192787</v>
      </c>
      <c r="M177" s="39" t="str">
        <f t="shared" si="16"/>
        <v>PARA G(SIGMA,NI:MO:NI:NI:RE;0),,  4*GSIGMO+8*GSIGRE+18*GSIGNI+192787;,, N  !</v>
      </c>
      <c r="N177" s="37">
        <v>1.49E-2</v>
      </c>
      <c r="Q177" s="60"/>
      <c r="S177" s="60"/>
    </row>
    <row r="178" spans="1:19" s="37" customFormat="1" ht="13.2">
      <c r="A178" s="37">
        <f t="shared" si="21"/>
        <v>0.46666666666666667</v>
      </c>
      <c r="B178" s="37">
        <f t="shared" si="17"/>
        <v>0.26666666666666666</v>
      </c>
      <c r="C178" s="37">
        <f t="shared" si="18"/>
        <v>0.26666666666666666</v>
      </c>
      <c r="D178" s="37">
        <f t="shared" si="20"/>
        <v>163</v>
      </c>
      <c r="E178" s="37" t="s">
        <v>15</v>
      </c>
      <c r="F178" s="37" t="s">
        <v>15</v>
      </c>
      <c r="G178" s="37" t="s">
        <v>15</v>
      </c>
      <c r="H178" s="37" t="s">
        <v>17</v>
      </c>
      <c r="I178" s="37" t="s">
        <v>20</v>
      </c>
      <c r="J178" s="37">
        <v>-295.08172999999999</v>
      </c>
      <c r="K178" s="38">
        <f t="shared" si="15"/>
        <v>-1139.0994534698286</v>
      </c>
      <c r="L178" s="38">
        <f t="shared" si="19"/>
        <v>-34173</v>
      </c>
      <c r="M178" s="39" t="str">
        <f t="shared" si="16"/>
        <v>PARA G(SIGMA,MO:MO:MO:NI:RE;0),,  14*GSIGMO+8*GSIGRE+8*GSIGNI+-34173;,, N  !</v>
      </c>
      <c r="N178" s="37">
        <v>8.9999999999999998E-4</v>
      </c>
      <c r="Q178" s="60"/>
      <c r="S178" s="60"/>
    </row>
    <row r="179" spans="1:19" s="37" customFormat="1" ht="13.2">
      <c r="A179" s="37">
        <f t="shared" si="21"/>
        <v>0.33333333333333331</v>
      </c>
      <c r="B179" s="37">
        <f t="shared" si="17"/>
        <v>0.26666666666666666</v>
      </c>
      <c r="C179" s="37">
        <f t="shared" si="18"/>
        <v>0.4</v>
      </c>
      <c r="D179" s="37">
        <f t="shared" si="20"/>
        <v>164</v>
      </c>
      <c r="E179" s="37" t="s">
        <v>15</v>
      </c>
      <c r="F179" s="37" t="s">
        <v>17</v>
      </c>
      <c r="G179" s="37" t="s">
        <v>17</v>
      </c>
      <c r="H179" s="37" t="s">
        <v>15</v>
      </c>
      <c r="I179" s="37" t="s">
        <v>20</v>
      </c>
      <c r="J179" s="37">
        <v>-265.73216000000002</v>
      </c>
      <c r="K179" s="38">
        <f t="shared" si="15"/>
        <v>22300.562172715869</v>
      </c>
      <c r="L179" s="38">
        <f t="shared" si="19"/>
        <v>669017</v>
      </c>
      <c r="M179" s="39" t="str">
        <f t="shared" si="16"/>
        <v>PARA G(SIGMA,MO:NI:NI:MO:RE;0),,  10*GSIGMO+8*GSIGRE+12*GSIGNI+669017;,, N  !</v>
      </c>
      <c r="N179" s="37">
        <v>0</v>
      </c>
      <c r="Q179" s="60"/>
      <c r="S179" s="60"/>
    </row>
    <row r="180" spans="1:19" s="37" customFormat="1" ht="13.2">
      <c r="A180" s="37">
        <f t="shared" si="21"/>
        <v>0.6</v>
      </c>
      <c r="B180" s="37">
        <f t="shared" si="17"/>
        <v>0.26666666666666666</v>
      </c>
      <c r="C180" s="37">
        <f t="shared" si="18"/>
        <v>0.13333333333333333</v>
      </c>
      <c r="D180" s="37">
        <f t="shared" si="20"/>
        <v>165</v>
      </c>
      <c r="E180" s="37" t="s">
        <v>15</v>
      </c>
      <c r="F180" s="37" t="s">
        <v>17</v>
      </c>
      <c r="G180" s="37" t="s">
        <v>15</v>
      </c>
      <c r="H180" s="37" t="s">
        <v>15</v>
      </c>
      <c r="I180" s="37" t="s">
        <v>20</v>
      </c>
      <c r="J180" s="37">
        <v>-309.96929999999998</v>
      </c>
      <c r="K180" s="38">
        <f t="shared" si="15"/>
        <v>21933.708656057803</v>
      </c>
      <c r="L180" s="38">
        <f t="shared" si="19"/>
        <v>658011</v>
      </c>
      <c r="M180" s="39" t="str">
        <f t="shared" si="16"/>
        <v>PARA G(SIGMA,MO:NI:MO:MO:RE;0),,  18*GSIGMO+8*GSIGRE+4*GSIGNI+658011;,, N  !</v>
      </c>
      <c r="N180" s="37">
        <v>-1.2999999999999999E-3</v>
      </c>
      <c r="Q180" s="60"/>
      <c r="S180" s="60"/>
    </row>
    <row r="181" spans="1:19" s="37" customFormat="1" ht="13.2">
      <c r="A181" s="37">
        <f t="shared" si="21"/>
        <v>0.26666666666666666</v>
      </c>
      <c r="B181" s="37">
        <f t="shared" si="17"/>
        <v>0.26666666666666666</v>
      </c>
      <c r="C181" s="37">
        <f t="shared" si="18"/>
        <v>0.46666666666666667</v>
      </c>
      <c r="D181" s="37">
        <f t="shared" si="20"/>
        <v>166</v>
      </c>
      <c r="E181" s="37" t="s">
        <v>17</v>
      </c>
      <c r="F181" s="37" t="s">
        <v>17</v>
      </c>
      <c r="G181" s="37" t="s">
        <v>17</v>
      </c>
      <c r="H181" s="37" t="s">
        <v>15</v>
      </c>
      <c r="I181" s="37" t="s">
        <v>20</v>
      </c>
      <c r="J181" s="37">
        <v>-256.07362000000001</v>
      </c>
      <c r="K181" s="38">
        <f t="shared" si="15"/>
        <v>17887.220274605417</v>
      </c>
      <c r="L181" s="38">
        <f t="shared" si="19"/>
        <v>536617</v>
      </c>
      <c r="M181" s="39" t="str">
        <f t="shared" si="16"/>
        <v>PARA G(SIGMA,NI:NI:NI:MO:RE;0),,  8*GSIGMO+8*GSIGRE+14*GSIGNI+536617;,, N  !</v>
      </c>
      <c r="N181" s="37">
        <v>-4.0000000000000001E-3</v>
      </c>
      <c r="Q181" s="60"/>
      <c r="S181" s="60"/>
    </row>
    <row r="182" spans="1:19" s="37" customFormat="1" ht="13.2">
      <c r="A182" s="37">
        <f t="shared" si="21"/>
        <v>0.53333333333333333</v>
      </c>
      <c r="B182" s="37">
        <f t="shared" si="17"/>
        <v>0.26666666666666666</v>
      </c>
      <c r="C182" s="37">
        <f t="shared" si="18"/>
        <v>0.2</v>
      </c>
      <c r="D182" s="37">
        <f t="shared" si="20"/>
        <v>167</v>
      </c>
      <c r="E182" s="37" t="s">
        <v>17</v>
      </c>
      <c r="F182" s="37" t="s">
        <v>17</v>
      </c>
      <c r="G182" s="37" t="s">
        <v>15</v>
      </c>
      <c r="H182" s="37" t="s">
        <v>15</v>
      </c>
      <c r="I182" s="37" t="s">
        <v>20</v>
      </c>
      <c r="J182" s="37">
        <v>-300.26053000000002</v>
      </c>
      <c r="K182" s="38">
        <f t="shared" si="15"/>
        <v>17681.915738366715</v>
      </c>
      <c r="L182" s="38">
        <f t="shared" si="19"/>
        <v>530457</v>
      </c>
      <c r="M182" s="39" t="str">
        <f t="shared" si="16"/>
        <v>PARA G(SIGMA,NI:NI:MO:MO:RE;0),,  16*GSIGMO+8*GSIGRE+6*GSIGNI+530457;,, N  !</v>
      </c>
      <c r="N182" s="37">
        <v>-1.01E-2</v>
      </c>
      <c r="Q182" s="60"/>
      <c r="S182" s="60"/>
    </row>
    <row r="183" spans="1:19" s="37" customFormat="1" ht="13.2">
      <c r="A183" s="37">
        <f t="shared" si="21"/>
        <v>0.4</v>
      </c>
      <c r="B183" s="37">
        <f t="shared" si="17"/>
        <v>0.26666666666666666</v>
      </c>
      <c r="C183" s="37">
        <f t="shared" si="18"/>
        <v>0.33333333333333331</v>
      </c>
      <c r="D183" s="37">
        <f t="shared" si="20"/>
        <v>168</v>
      </c>
      <c r="E183" s="37" t="s">
        <v>17</v>
      </c>
      <c r="F183" s="37" t="s">
        <v>15</v>
      </c>
      <c r="G183" s="37" t="s">
        <v>15</v>
      </c>
      <c r="H183" s="37" t="s">
        <v>17</v>
      </c>
      <c r="I183" s="37" t="s">
        <v>20</v>
      </c>
      <c r="J183" s="37">
        <v>-284.36416000000003</v>
      </c>
      <c r="K183" s="38">
        <f t="shared" si="15"/>
        <v>-2146.4047851156001</v>
      </c>
      <c r="L183" s="38">
        <f t="shared" si="19"/>
        <v>-64392</v>
      </c>
      <c r="M183" s="39" t="str">
        <f t="shared" si="16"/>
        <v>PARA G(SIGMA,NI:MO:MO:NI:RE;0),,  12*GSIGMO+8*GSIGRE+10*GSIGNI+-64392;,, N  !</v>
      </c>
      <c r="N183" s="37">
        <v>8.0000000000000004E-4</v>
      </c>
      <c r="Q183" s="60"/>
      <c r="S183" s="60"/>
    </row>
    <row r="184" spans="1:19" s="37" customFormat="1" ht="13.2">
      <c r="A184" s="37">
        <f t="shared" si="21"/>
        <v>0.33333333333333331</v>
      </c>
      <c r="B184" s="37">
        <f t="shared" si="17"/>
        <v>0.26666666666666666</v>
      </c>
      <c r="C184" s="37">
        <f t="shared" si="18"/>
        <v>0.4</v>
      </c>
      <c r="D184" s="37">
        <f t="shared" si="20"/>
        <v>169</v>
      </c>
      <c r="E184" s="37" t="s">
        <v>15</v>
      </c>
      <c r="F184" s="37" t="s">
        <v>17</v>
      </c>
      <c r="G184" s="37" t="s">
        <v>15</v>
      </c>
      <c r="H184" s="37" t="s">
        <v>17</v>
      </c>
      <c r="I184" s="37" t="s">
        <v>20</v>
      </c>
      <c r="J184" s="37">
        <v>-271.01481999999999</v>
      </c>
      <c r="K184" s="38">
        <f t="shared" si="15"/>
        <v>5310.5494929992965</v>
      </c>
      <c r="L184" s="38">
        <f t="shared" si="19"/>
        <v>159316</v>
      </c>
      <c r="M184" s="39" t="str">
        <f t="shared" si="16"/>
        <v>PARA G(SIGMA,MO:NI:MO:NI:RE;0),,  10*GSIGMO+8*GSIGRE+12*GSIGNI+159316;,, N  !</v>
      </c>
      <c r="N184" s="37">
        <v>1.1999999999999999E-3</v>
      </c>
      <c r="Q184" s="60"/>
      <c r="S184" s="60"/>
    </row>
    <row r="185" spans="1:19" s="37" customFormat="1" ht="13.2">
      <c r="A185" s="37">
        <f t="shared" si="21"/>
        <v>0.4</v>
      </c>
      <c r="B185" s="37">
        <f t="shared" si="17"/>
        <v>0.33333333333333331</v>
      </c>
      <c r="C185" s="37">
        <f t="shared" si="18"/>
        <v>0.26666666666666666</v>
      </c>
      <c r="D185" s="37">
        <f t="shared" si="20"/>
        <v>170</v>
      </c>
      <c r="E185" s="37" t="s">
        <v>20</v>
      </c>
      <c r="F185" s="37" t="s">
        <v>15</v>
      </c>
      <c r="G185" s="37" t="s">
        <v>20</v>
      </c>
      <c r="H185" s="37" t="s">
        <v>17</v>
      </c>
      <c r="I185" s="37" t="s">
        <v>15</v>
      </c>
      <c r="J185" s="37">
        <v>-298.69698</v>
      </c>
      <c r="K185" s="38">
        <f t="shared" si="15"/>
        <v>-3510.2898515550978</v>
      </c>
      <c r="L185" s="38">
        <f t="shared" si="19"/>
        <v>-105309</v>
      </c>
      <c r="M185" s="39" t="str">
        <f t="shared" si="16"/>
        <v>PARA G(SIGMA,RE:MO:RE:NI:MO;0),,  12*GSIGMO+10*GSIGRE+8*GSIGNI+-105309;,, N  !</v>
      </c>
      <c r="N185" s="37">
        <v>1E-4</v>
      </c>
      <c r="Q185" s="60"/>
      <c r="S185" s="60"/>
    </row>
    <row r="186" spans="1:19" s="37" customFormat="1" ht="13.2">
      <c r="A186" s="37">
        <f t="shared" si="21"/>
        <v>0.13333333333333333</v>
      </c>
      <c r="B186" s="37">
        <f t="shared" si="17"/>
        <v>0.33333333333333331</v>
      </c>
      <c r="C186" s="37">
        <f t="shared" si="18"/>
        <v>0.53333333333333333</v>
      </c>
      <c r="D186" s="37">
        <f t="shared" si="20"/>
        <v>171</v>
      </c>
      <c r="E186" s="37" t="s">
        <v>20</v>
      </c>
      <c r="F186" s="37" t="s">
        <v>15</v>
      </c>
      <c r="G186" s="37" t="s">
        <v>20</v>
      </c>
      <c r="H186" s="37" t="s">
        <v>17</v>
      </c>
      <c r="I186" s="37" t="s">
        <v>17</v>
      </c>
      <c r="J186" s="37">
        <v>-251.13650000000001</v>
      </c>
      <c r="K186" s="38">
        <f t="shared" si="15"/>
        <v>7545.0404436596145</v>
      </c>
      <c r="L186" s="38">
        <f t="shared" si="19"/>
        <v>226351</v>
      </c>
      <c r="M186" s="39" t="str">
        <f t="shared" si="16"/>
        <v>PARA G(SIGMA,RE:MO:RE:NI:NI;0),,  4*GSIGMO+10*GSIGRE+16*GSIGNI+226351;,, N  !</v>
      </c>
      <c r="N186" s="37">
        <v>8.0000000000000002E-3</v>
      </c>
      <c r="Q186" s="60"/>
      <c r="S186" s="60"/>
    </row>
    <row r="187" spans="1:19" s="37" customFormat="1" ht="13.2">
      <c r="A187" s="37">
        <f t="shared" si="21"/>
        <v>0.53333333333333333</v>
      </c>
      <c r="B187" s="37">
        <f t="shared" si="17"/>
        <v>0.33333333333333331</v>
      </c>
      <c r="C187" s="37">
        <f t="shared" si="18"/>
        <v>0.13333333333333333</v>
      </c>
      <c r="D187" s="37">
        <f t="shared" si="20"/>
        <v>172</v>
      </c>
      <c r="E187" s="37" t="s">
        <v>20</v>
      </c>
      <c r="F187" s="37" t="s">
        <v>17</v>
      </c>
      <c r="G187" s="37" t="s">
        <v>20</v>
      </c>
      <c r="H187" s="37" t="s">
        <v>15</v>
      </c>
      <c r="I187" s="37" t="s">
        <v>15</v>
      </c>
      <c r="J187" s="37">
        <v>-313.27542999999997</v>
      </c>
      <c r="K187" s="38">
        <f t="shared" si="15"/>
        <v>20556.70541360147</v>
      </c>
      <c r="L187" s="38">
        <f t="shared" si="19"/>
        <v>616701</v>
      </c>
      <c r="M187" s="39" t="str">
        <f t="shared" si="16"/>
        <v>PARA G(SIGMA,RE:NI:RE:MO:MO;0),,  16*GSIGMO+10*GSIGRE+4*GSIGNI+616701;,, N  !</v>
      </c>
      <c r="N187" s="37">
        <v>2.01E-2</v>
      </c>
      <c r="Q187" s="60"/>
      <c r="S187" s="60"/>
    </row>
    <row r="188" spans="1:19" s="37" customFormat="1" ht="13.2">
      <c r="A188" s="37">
        <f t="shared" si="21"/>
        <v>0.4</v>
      </c>
      <c r="B188" s="37">
        <f t="shared" si="17"/>
        <v>0.33333333333333331</v>
      </c>
      <c r="C188" s="37">
        <f t="shared" si="18"/>
        <v>0.26666666666666666</v>
      </c>
      <c r="D188" s="37">
        <f t="shared" si="20"/>
        <v>173</v>
      </c>
      <c r="E188" s="37" t="s">
        <v>20</v>
      </c>
      <c r="F188" s="37" t="s">
        <v>15</v>
      </c>
      <c r="G188" s="37" t="s">
        <v>20</v>
      </c>
      <c r="H188" s="37" t="s">
        <v>15</v>
      </c>
      <c r="I188" s="37" t="s">
        <v>17</v>
      </c>
      <c r="J188" s="37">
        <v>-293.63283999999999</v>
      </c>
      <c r="K188" s="38">
        <f t="shared" si="15"/>
        <v>12776.922047726988</v>
      </c>
      <c r="L188" s="38">
        <f t="shared" si="19"/>
        <v>383308</v>
      </c>
      <c r="M188" s="39" t="str">
        <f t="shared" si="16"/>
        <v>PARA G(SIGMA,RE:MO:RE:MO:NI;0),,  12*GSIGMO+10*GSIGRE+8*GSIGNI+383308;,, N  !</v>
      </c>
      <c r="N188" s="37">
        <v>2.8899999999999999E-2</v>
      </c>
      <c r="Q188" s="60"/>
      <c r="S188" s="60"/>
    </row>
    <row r="189" spans="1:19" s="37" customFormat="1" ht="13.2">
      <c r="A189" s="37">
        <f t="shared" si="21"/>
        <v>0.26666666666666666</v>
      </c>
      <c r="B189" s="37">
        <f t="shared" si="17"/>
        <v>0.33333333333333331</v>
      </c>
      <c r="C189" s="37">
        <f t="shared" si="18"/>
        <v>0.4</v>
      </c>
      <c r="D189" s="37">
        <f t="shared" si="20"/>
        <v>174</v>
      </c>
      <c r="E189" s="37" t="s">
        <v>20</v>
      </c>
      <c r="F189" s="37" t="s">
        <v>17</v>
      </c>
      <c r="G189" s="37" t="s">
        <v>20</v>
      </c>
      <c r="H189" s="37" t="s">
        <v>15</v>
      </c>
      <c r="I189" s="37" t="s">
        <v>17</v>
      </c>
      <c r="J189" s="37">
        <v>-269.15075000000002</v>
      </c>
      <c r="K189" s="38">
        <f t="shared" si="15"/>
        <v>20561.86674754072</v>
      </c>
      <c r="L189" s="38">
        <f t="shared" si="19"/>
        <v>616856</v>
      </c>
      <c r="M189" s="39" t="str">
        <f t="shared" si="16"/>
        <v>PARA G(SIGMA,RE:NI:RE:MO:NI;0),,  8*GSIGMO+10*GSIGRE+12*GSIGNI+616856;,, N  !</v>
      </c>
      <c r="N189" s="37">
        <v>7.9000000000000008E-3</v>
      </c>
      <c r="Q189" s="60"/>
      <c r="S189" s="60"/>
    </row>
    <row r="190" spans="1:19" s="37" customFormat="1" ht="13.2">
      <c r="A190" s="37">
        <f t="shared" si="21"/>
        <v>0.26666666666666666</v>
      </c>
      <c r="B190" s="37">
        <f t="shared" si="17"/>
        <v>0.33333333333333331</v>
      </c>
      <c r="C190" s="37">
        <f t="shared" si="18"/>
        <v>0.4</v>
      </c>
      <c r="D190" s="37">
        <f t="shared" si="20"/>
        <v>175</v>
      </c>
      <c r="E190" s="37" t="s">
        <v>20</v>
      </c>
      <c r="F190" s="37" t="s">
        <v>17</v>
      </c>
      <c r="G190" s="37" t="s">
        <v>20</v>
      </c>
      <c r="H190" s="37" t="s">
        <v>17</v>
      </c>
      <c r="I190" s="37" t="s">
        <v>15</v>
      </c>
      <c r="J190" s="37">
        <v>-273.95659000000001</v>
      </c>
      <c r="K190" s="38">
        <f t="shared" si="15"/>
        <v>5105.395474225721</v>
      </c>
      <c r="L190" s="38">
        <f t="shared" si="19"/>
        <v>153162</v>
      </c>
      <c r="M190" s="39" t="str">
        <f t="shared" si="16"/>
        <v>PARA G(SIGMA,RE:NI:RE:NI:MO;0),,  8*GSIGMO+10*GSIGRE+12*GSIGNI+153162;,, N  !</v>
      </c>
      <c r="N190" s="37">
        <v>9.2999999999999992E-3</v>
      </c>
      <c r="Q190" s="60"/>
      <c r="S190" s="60"/>
    </row>
    <row r="191" spans="1:19" s="37" customFormat="1" ht="13.2">
      <c r="A191" s="37">
        <f t="shared" si="21"/>
        <v>0.4</v>
      </c>
      <c r="B191" s="37">
        <f t="shared" si="17"/>
        <v>0.33333333333333331</v>
      </c>
      <c r="C191" s="37">
        <f t="shared" si="18"/>
        <v>0.26666666666666666</v>
      </c>
      <c r="D191" s="37">
        <f t="shared" si="20"/>
        <v>176</v>
      </c>
      <c r="E191" s="37" t="s">
        <v>20</v>
      </c>
      <c r="F191" s="37" t="s">
        <v>15</v>
      </c>
      <c r="G191" s="37" t="s">
        <v>17</v>
      </c>
      <c r="H191" s="37" t="s">
        <v>20</v>
      </c>
      <c r="I191" s="37" t="s">
        <v>15</v>
      </c>
      <c r="J191" s="37">
        <v>-293.82637999999997</v>
      </c>
      <c r="K191" s="38">
        <f t="shared" si="15"/>
        <v>12154.461572505783</v>
      </c>
      <c r="L191" s="38">
        <f t="shared" si="19"/>
        <v>364634</v>
      </c>
      <c r="M191" s="39" t="str">
        <f t="shared" si="16"/>
        <v>PARA G(SIGMA,RE:MO:NI:RE:MO;0),,  12*GSIGMO+10*GSIGRE+8*GSIGNI+364634;,, N  !</v>
      </c>
      <c r="N191" s="37">
        <v>1.1999999999999999E-3</v>
      </c>
      <c r="Q191" s="60"/>
      <c r="S191" s="60"/>
    </row>
    <row r="192" spans="1:19" s="37" customFormat="1" ht="13.2">
      <c r="A192" s="37">
        <f t="shared" si="21"/>
        <v>0.4</v>
      </c>
      <c r="B192" s="37">
        <f t="shared" si="17"/>
        <v>0.33333333333333331</v>
      </c>
      <c r="C192" s="37">
        <f t="shared" si="18"/>
        <v>0.26666666666666666</v>
      </c>
      <c r="D192" s="37">
        <f t="shared" si="20"/>
        <v>177</v>
      </c>
      <c r="E192" s="37" t="s">
        <v>20</v>
      </c>
      <c r="F192" s="37" t="s">
        <v>15</v>
      </c>
      <c r="G192" s="37" t="s">
        <v>15</v>
      </c>
      <c r="H192" s="37" t="s">
        <v>20</v>
      </c>
      <c r="I192" s="37" t="s">
        <v>17</v>
      </c>
      <c r="J192" s="37">
        <v>-295.31313999999998</v>
      </c>
      <c r="K192" s="38">
        <f t="shared" si="15"/>
        <v>7372.7661289799353</v>
      </c>
      <c r="L192" s="38">
        <f t="shared" si="19"/>
        <v>221183</v>
      </c>
      <c r="M192" s="39" t="str">
        <f t="shared" si="16"/>
        <v>PARA G(SIGMA,RE:MO:MO:RE:NI;0),,  12*GSIGMO+10*GSIGRE+8*GSIGNI+221183;,, N  !</v>
      </c>
      <c r="N192" s="37">
        <v>-1E-3</v>
      </c>
      <c r="Q192" s="60"/>
      <c r="S192" s="60"/>
    </row>
    <row r="193" spans="1:19" s="37" customFormat="1" ht="13.2">
      <c r="A193" s="37">
        <f t="shared" si="21"/>
        <v>0.53333333333333333</v>
      </c>
      <c r="B193" s="37">
        <f t="shared" si="17"/>
        <v>0.33333333333333331</v>
      </c>
      <c r="C193" s="37">
        <f t="shared" si="18"/>
        <v>0.13333333333333333</v>
      </c>
      <c r="D193" s="37">
        <f t="shared" si="20"/>
        <v>178</v>
      </c>
      <c r="E193" s="37" t="s">
        <v>20</v>
      </c>
      <c r="F193" s="37" t="s">
        <v>17</v>
      </c>
      <c r="G193" s="37" t="s">
        <v>15</v>
      </c>
      <c r="H193" s="37" t="s">
        <v>20</v>
      </c>
      <c r="I193" s="37" t="s">
        <v>15</v>
      </c>
      <c r="J193" s="37">
        <v>-315.76249999999999</v>
      </c>
      <c r="K193" s="38">
        <f t="shared" si="15"/>
        <v>12557.827796010346</v>
      </c>
      <c r="L193" s="38">
        <f t="shared" si="19"/>
        <v>376735</v>
      </c>
      <c r="M193" s="39" t="str">
        <f t="shared" si="16"/>
        <v>PARA G(SIGMA,RE:NI:MO:RE:MO;0),,  16*GSIGMO+10*GSIGRE+4*GSIGNI+376735;,, N  !</v>
      </c>
      <c r="N193" s="37">
        <v>3.0999999999999999E-3</v>
      </c>
      <c r="Q193" s="60"/>
      <c r="S193" s="60"/>
    </row>
    <row r="194" spans="1:19" s="37" customFormat="1" ht="13.2">
      <c r="A194" s="37">
        <f t="shared" si="21"/>
        <v>0.13333333333333333</v>
      </c>
      <c r="B194" s="37">
        <f t="shared" si="17"/>
        <v>0.33333333333333331</v>
      </c>
      <c r="C194" s="37">
        <f t="shared" si="18"/>
        <v>0.53333333333333333</v>
      </c>
      <c r="D194" s="37">
        <f t="shared" si="20"/>
        <v>179</v>
      </c>
      <c r="E194" s="37" t="s">
        <v>20</v>
      </c>
      <c r="F194" s="37" t="s">
        <v>15</v>
      </c>
      <c r="G194" s="37" t="s">
        <v>17</v>
      </c>
      <c r="H194" s="37" t="s">
        <v>20</v>
      </c>
      <c r="I194" s="37" t="s">
        <v>17</v>
      </c>
      <c r="J194" s="37">
        <v>-250.52922000000001</v>
      </c>
      <c r="K194" s="38">
        <f t="shared" si="15"/>
        <v>9498.1653656001236</v>
      </c>
      <c r="L194" s="38">
        <f t="shared" si="19"/>
        <v>284945</v>
      </c>
      <c r="M194" s="39" t="str">
        <f t="shared" si="16"/>
        <v>PARA G(SIGMA,RE:MO:NI:RE:NI;0),,  4*GSIGMO+10*GSIGRE+16*GSIGNI+284945;,, N  !</v>
      </c>
      <c r="N194" s="37">
        <v>5.4999999999999997E-3</v>
      </c>
      <c r="Q194" s="60"/>
      <c r="S194" s="60"/>
    </row>
    <row r="195" spans="1:19" s="37" customFormat="1" ht="13.2">
      <c r="A195" s="37">
        <f t="shared" si="21"/>
        <v>0.26666666666666666</v>
      </c>
      <c r="B195" s="37">
        <f t="shared" si="17"/>
        <v>0.33333333333333331</v>
      </c>
      <c r="C195" s="37">
        <f t="shared" si="18"/>
        <v>0.4</v>
      </c>
      <c r="D195" s="37">
        <f t="shared" si="20"/>
        <v>180</v>
      </c>
      <c r="E195" s="37" t="s">
        <v>20</v>
      </c>
      <c r="F195" s="37" t="s">
        <v>17</v>
      </c>
      <c r="G195" s="37" t="s">
        <v>15</v>
      </c>
      <c r="H195" s="37" t="s">
        <v>20</v>
      </c>
      <c r="I195" s="37" t="s">
        <v>17</v>
      </c>
      <c r="J195" s="37">
        <v>-271.80876999999998</v>
      </c>
      <c r="K195" s="38">
        <f t="shared" si="15"/>
        <v>12013.182277417622</v>
      </c>
      <c r="L195" s="38">
        <f t="shared" si="19"/>
        <v>360395</v>
      </c>
      <c r="M195" s="39" t="str">
        <f t="shared" si="16"/>
        <v>PARA G(SIGMA,RE:NI:MO:RE:NI;0),,  8*GSIGMO+10*GSIGRE+12*GSIGNI+360395;,, N  !</v>
      </c>
      <c r="N195" s="37">
        <v>7.7999999999999996E-3</v>
      </c>
      <c r="Q195" s="60"/>
      <c r="S195" s="60"/>
    </row>
    <row r="196" spans="1:19" s="37" customFormat="1" ht="13.2">
      <c r="A196" s="37">
        <f t="shared" si="21"/>
        <v>0.26666666666666666</v>
      </c>
      <c r="B196" s="37">
        <f t="shared" si="17"/>
        <v>0.33333333333333331</v>
      </c>
      <c r="C196" s="37">
        <f t="shared" si="18"/>
        <v>0.4</v>
      </c>
      <c r="D196" s="37">
        <f t="shared" si="20"/>
        <v>181</v>
      </c>
      <c r="E196" s="37" t="s">
        <v>20</v>
      </c>
      <c r="F196" s="37" t="s">
        <v>17</v>
      </c>
      <c r="G196" s="37" t="s">
        <v>17</v>
      </c>
      <c r="H196" s="37" t="s">
        <v>20</v>
      </c>
      <c r="I196" s="37" t="s">
        <v>15</v>
      </c>
      <c r="J196" s="37">
        <v>-269.47584999999998</v>
      </c>
      <c r="K196" s="38">
        <f t="shared" si="15"/>
        <v>19516.284953108436</v>
      </c>
      <c r="L196" s="38">
        <f t="shared" si="19"/>
        <v>585489</v>
      </c>
      <c r="M196" s="39" t="str">
        <f t="shared" si="16"/>
        <v>PARA G(SIGMA,RE:NI:NI:RE:MO;0),,  8*GSIGMO+10*GSIGRE+12*GSIGNI+585489;,, N  !</v>
      </c>
      <c r="N196" s="37">
        <v>-1.1000000000000001E-3</v>
      </c>
      <c r="Q196" s="60"/>
      <c r="S196" s="60"/>
    </row>
    <row r="197" spans="1:19" s="37" customFormat="1" ht="13.2">
      <c r="A197" s="37">
        <f t="shared" si="21"/>
        <v>0.26666666666666666</v>
      </c>
      <c r="B197" s="37">
        <f t="shared" si="17"/>
        <v>0.33333333333333331</v>
      </c>
      <c r="C197" s="37">
        <f t="shared" si="18"/>
        <v>0.4</v>
      </c>
      <c r="D197" s="37">
        <f t="shared" si="20"/>
        <v>182</v>
      </c>
      <c r="E197" s="37" t="s">
        <v>20</v>
      </c>
      <c r="F197" s="37" t="s">
        <v>17</v>
      </c>
      <c r="G197" s="37" t="s">
        <v>15</v>
      </c>
      <c r="H197" s="37" t="s">
        <v>17</v>
      </c>
      <c r="I197" s="37" t="s">
        <v>20</v>
      </c>
      <c r="J197" s="37">
        <v>-273.71654000000001</v>
      </c>
      <c r="K197" s="38">
        <f t="shared" si="15"/>
        <v>5877.440721083578</v>
      </c>
      <c r="L197" s="38">
        <f t="shared" si="19"/>
        <v>176323</v>
      </c>
      <c r="M197" s="39" t="str">
        <f t="shared" si="16"/>
        <v>PARA G(SIGMA,RE:NI:MO:NI:RE;0),,  8*GSIGMO+10*GSIGRE+12*GSIGNI+176323;,, N  !</v>
      </c>
      <c r="N197" s="37">
        <v>4.2500000000000003E-2</v>
      </c>
      <c r="Q197" s="60"/>
      <c r="S197" s="60"/>
    </row>
    <row r="198" spans="1:19" s="37" customFormat="1" ht="13.2">
      <c r="A198" s="37">
        <f t="shared" si="21"/>
        <v>0.13333333333333333</v>
      </c>
      <c r="B198" s="37">
        <f t="shared" si="17"/>
        <v>0.33333333333333331</v>
      </c>
      <c r="C198" s="37">
        <f t="shared" si="18"/>
        <v>0.53333333333333333</v>
      </c>
      <c r="D198" s="37">
        <f t="shared" si="20"/>
        <v>183</v>
      </c>
      <c r="E198" s="37" t="s">
        <v>20</v>
      </c>
      <c r="F198" s="37" t="s">
        <v>15</v>
      </c>
      <c r="G198" s="37" t="s">
        <v>17</v>
      </c>
      <c r="H198" s="37" t="s">
        <v>17</v>
      </c>
      <c r="I198" s="37" t="s">
        <v>20</v>
      </c>
      <c r="J198" s="37">
        <v>-251.23012</v>
      </c>
      <c r="K198" s="38">
        <f t="shared" si="15"/>
        <v>7243.9411892925564</v>
      </c>
      <c r="L198" s="38">
        <f t="shared" si="19"/>
        <v>217318</v>
      </c>
      <c r="M198" s="39" t="str">
        <f t="shared" si="16"/>
        <v>PARA G(SIGMA,RE:MO:NI:NI:RE;0),,  4*GSIGMO+10*GSIGRE+16*GSIGNI+217318;,, N  !</v>
      </c>
      <c r="N198" s="37">
        <v>6.4000000000000003E-3</v>
      </c>
      <c r="Q198" s="60"/>
      <c r="S198" s="60"/>
    </row>
    <row r="199" spans="1:19" s="37" customFormat="1" ht="13.2">
      <c r="A199" s="37">
        <f t="shared" si="21"/>
        <v>0.53333333333333333</v>
      </c>
      <c r="B199" s="37">
        <f t="shared" si="17"/>
        <v>0.33333333333333331</v>
      </c>
      <c r="C199" s="37">
        <f t="shared" si="18"/>
        <v>0.13333333333333333</v>
      </c>
      <c r="D199" s="37">
        <f t="shared" si="20"/>
        <v>184</v>
      </c>
      <c r="E199" s="37" t="s">
        <v>20</v>
      </c>
      <c r="F199" s="37" t="s">
        <v>17</v>
      </c>
      <c r="G199" s="37" t="s">
        <v>15</v>
      </c>
      <c r="H199" s="37" t="s">
        <v>15</v>
      </c>
      <c r="I199" s="37" t="s">
        <v>20</v>
      </c>
      <c r="J199" s="37">
        <v>-313.20531999999997</v>
      </c>
      <c r="K199" s="38">
        <f t="shared" si="15"/>
        <v>20782.192154935266</v>
      </c>
      <c r="L199" s="38">
        <f t="shared" si="19"/>
        <v>623466</v>
      </c>
      <c r="M199" s="39" t="str">
        <f t="shared" si="16"/>
        <v>PARA G(SIGMA,RE:NI:MO:MO:RE;0),,  16*GSIGMO+10*GSIGRE+4*GSIGNI+623466;,, N  !</v>
      </c>
      <c r="N199" s="37">
        <v>1.34E-2</v>
      </c>
      <c r="Q199" s="60"/>
      <c r="S199" s="60"/>
    </row>
    <row r="200" spans="1:19" s="37" customFormat="1" ht="13.2">
      <c r="A200" s="37">
        <f t="shared" si="21"/>
        <v>0.4</v>
      </c>
      <c r="B200" s="37">
        <f t="shared" si="17"/>
        <v>0.33333333333333331</v>
      </c>
      <c r="C200" s="37">
        <f t="shared" si="18"/>
        <v>0.26666666666666666</v>
      </c>
      <c r="D200" s="37">
        <f t="shared" si="20"/>
        <v>185</v>
      </c>
      <c r="E200" s="37" t="s">
        <v>20</v>
      </c>
      <c r="F200" s="37" t="s">
        <v>15</v>
      </c>
      <c r="G200" s="37" t="s">
        <v>15</v>
      </c>
      <c r="H200" s="37" t="s">
        <v>17</v>
      </c>
      <c r="I200" s="37" t="s">
        <v>20</v>
      </c>
      <c r="J200" s="37">
        <v>-298.50411000000003</v>
      </c>
      <c r="K200" s="38">
        <f t="shared" si="15"/>
        <v>-2889.9842203889034</v>
      </c>
      <c r="L200" s="38">
        <f t="shared" si="19"/>
        <v>-86700</v>
      </c>
      <c r="M200" s="39" t="str">
        <f t="shared" si="16"/>
        <v>PARA G(SIGMA,RE:MO:MO:NI:RE;0),,  12*GSIGMO+10*GSIGRE+8*GSIGNI+-86700;,, N  !</v>
      </c>
      <c r="N200" s="37">
        <v>0</v>
      </c>
      <c r="Q200" s="60"/>
      <c r="S200" s="60"/>
    </row>
    <row r="201" spans="1:19" s="37" customFormat="1" ht="13.2">
      <c r="A201" s="37">
        <f t="shared" si="21"/>
        <v>0.4</v>
      </c>
      <c r="B201" s="37">
        <f t="shared" si="17"/>
        <v>0.33333333333333331</v>
      </c>
      <c r="C201" s="37">
        <f t="shared" si="18"/>
        <v>0.26666666666666666</v>
      </c>
      <c r="D201" s="37">
        <f t="shared" si="20"/>
        <v>186</v>
      </c>
      <c r="E201" s="37" t="s">
        <v>20</v>
      </c>
      <c r="F201" s="37" t="s">
        <v>15</v>
      </c>
      <c r="G201" s="37" t="s">
        <v>17</v>
      </c>
      <c r="H201" s="37" t="s">
        <v>15</v>
      </c>
      <c r="I201" s="37" t="s">
        <v>20</v>
      </c>
      <c r="J201" s="37">
        <v>-293.96307999999999</v>
      </c>
      <c r="K201" s="38">
        <f t="shared" si="15"/>
        <v>11714.809061589354</v>
      </c>
      <c r="L201" s="38">
        <f t="shared" si="19"/>
        <v>351444</v>
      </c>
      <c r="M201" s="39" t="str">
        <f t="shared" si="16"/>
        <v>PARA G(SIGMA,RE:MO:NI:MO:RE;0),,  12*GSIGMO+10*GSIGRE+8*GSIGNI+351444;,, N  !</v>
      </c>
      <c r="N201" s="37">
        <v>4.5999999999999999E-3</v>
      </c>
      <c r="Q201" s="60"/>
      <c r="S201" s="60"/>
    </row>
    <row r="202" spans="1:19" s="37" customFormat="1" ht="13.2">
      <c r="A202" s="37">
        <f t="shared" si="21"/>
        <v>0.26666666666666666</v>
      </c>
      <c r="B202" s="37">
        <f t="shared" si="17"/>
        <v>0.33333333333333331</v>
      </c>
      <c r="C202" s="37">
        <f t="shared" si="18"/>
        <v>0.4</v>
      </c>
      <c r="D202" s="37">
        <f t="shared" si="20"/>
        <v>187</v>
      </c>
      <c r="E202" s="37" t="s">
        <v>20</v>
      </c>
      <c r="F202" s="37" t="s">
        <v>17</v>
      </c>
      <c r="G202" s="37" t="s">
        <v>17</v>
      </c>
      <c r="H202" s="37" t="s">
        <v>15</v>
      </c>
      <c r="I202" s="37" t="s">
        <v>20</v>
      </c>
      <c r="J202" s="37">
        <v>-268.97550000000001</v>
      </c>
      <c r="K202" s="38">
        <f t="shared" si="15"/>
        <v>21125.503196246584</v>
      </c>
      <c r="L202" s="38">
        <f t="shared" si="19"/>
        <v>633765</v>
      </c>
      <c r="M202" s="39" t="str">
        <f t="shared" si="16"/>
        <v>PARA G(SIGMA,RE:NI:NI:MO:RE;0),,  8*GSIGMO+10*GSIGRE+12*GSIGNI+633765;,, N  !</v>
      </c>
      <c r="N202" s="37">
        <v>0</v>
      </c>
      <c r="Q202" s="60"/>
      <c r="S202" s="60"/>
    </row>
    <row r="203" spans="1:19" s="37" customFormat="1" ht="13.2">
      <c r="A203" s="37">
        <f t="shared" si="21"/>
        <v>0.26666666666666666</v>
      </c>
      <c r="B203" s="37">
        <f t="shared" si="17"/>
        <v>0.4</v>
      </c>
      <c r="C203" s="37">
        <f t="shared" si="18"/>
        <v>0.33333333333333331</v>
      </c>
      <c r="D203" s="37">
        <f t="shared" si="20"/>
        <v>188</v>
      </c>
      <c r="E203" s="37" t="s">
        <v>17</v>
      </c>
      <c r="F203" s="37" t="s">
        <v>20</v>
      </c>
      <c r="G203" s="37" t="s">
        <v>20</v>
      </c>
      <c r="H203" s="37" t="s">
        <v>15</v>
      </c>
      <c r="I203" s="37" t="s">
        <v>17</v>
      </c>
      <c r="J203" s="37">
        <v>-286.33456999999999</v>
      </c>
      <c r="K203" s="38">
        <f t="shared" si="15"/>
        <v>10028.637799444517</v>
      </c>
      <c r="L203" s="38">
        <f t="shared" si="19"/>
        <v>300859</v>
      </c>
      <c r="M203" s="39" t="str">
        <f t="shared" si="16"/>
        <v>PARA G(SIGMA,NI:RE:RE:MO:NI;0),,  8*GSIGMO+12*GSIGRE+10*GSIGNI+300859;,, N  !</v>
      </c>
      <c r="N203" s="37">
        <v>2.3999999999999998E-3</v>
      </c>
      <c r="Q203" s="60"/>
      <c r="S203" s="60"/>
    </row>
    <row r="204" spans="1:19" s="37" customFormat="1" ht="13.2">
      <c r="A204" s="37">
        <f t="shared" si="21"/>
        <v>6.6666666666666666E-2</v>
      </c>
      <c r="B204" s="37">
        <f t="shared" si="17"/>
        <v>0.4</v>
      </c>
      <c r="C204" s="37">
        <f t="shared" si="18"/>
        <v>0.53333333333333333</v>
      </c>
      <c r="D204" s="37">
        <f t="shared" si="20"/>
        <v>189</v>
      </c>
      <c r="E204" s="37" t="s">
        <v>15</v>
      </c>
      <c r="F204" s="37" t="s">
        <v>20</v>
      </c>
      <c r="G204" s="37" t="s">
        <v>20</v>
      </c>
      <c r="H204" s="37" t="s">
        <v>17</v>
      </c>
      <c r="I204" s="37" t="s">
        <v>17</v>
      </c>
      <c r="J204" s="37">
        <v>-254.01192</v>
      </c>
      <c r="K204" s="38">
        <f t="shared" si="15"/>
        <v>7553.2803100310493</v>
      </c>
      <c r="L204" s="38">
        <f t="shared" si="19"/>
        <v>226598</v>
      </c>
      <c r="M204" s="39" t="str">
        <f t="shared" si="16"/>
        <v>PARA G(SIGMA,MO:RE:RE:NI:NI;0),,  2*GSIGMO+12*GSIGRE+16*GSIGNI+226598;,, N  !</v>
      </c>
      <c r="N204" s="37">
        <v>1.5800000000000002E-2</v>
      </c>
      <c r="Q204" s="60"/>
      <c r="S204" s="60"/>
    </row>
    <row r="205" spans="1:19" s="37" customFormat="1" ht="13.2">
      <c r="A205" s="37">
        <f t="shared" si="21"/>
        <v>0.33333333333333331</v>
      </c>
      <c r="B205" s="37">
        <f t="shared" si="17"/>
        <v>0.4</v>
      </c>
      <c r="C205" s="37">
        <f t="shared" si="18"/>
        <v>0.26666666666666666</v>
      </c>
      <c r="D205" s="37">
        <f t="shared" si="20"/>
        <v>190</v>
      </c>
      <c r="E205" s="37" t="s">
        <v>15</v>
      </c>
      <c r="F205" s="37" t="s">
        <v>20</v>
      </c>
      <c r="G205" s="37" t="s">
        <v>20</v>
      </c>
      <c r="H205" s="37" t="s">
        <v>17</v>
      </c>
      <c r="I205" s="37" t="s">
        <v>15</v>
      </c>
      <c r="J205" s="37">
        <v>-300.89526999999998</v>
      </c>
      <c r="K205" s="38">
        <f t="shared" si="15"/>
        <v>-1324.2745300499516</v>
      </c>
      <c r="L205" s="38">
        <f t="shared" si="19"/>
        <v>-39728</v>
      </c>
      <c r="M205" s="39" t="str">
        <f t="shared" si="16"/>
        <v>PARA G(SIGMA,MO:RE:RE:NI:MO;0),,  10*GSIGMO+12*GSIGRE+8*GSIGNI+-39728;,, N  !</v>
      </c>
      <c r="N205" s="37">
        <v>-6.9999999999999999E-4</v>
      </c>
      <c r="Q205" s="60"/>
      <c r="S205" s="60"/>
    </row>
    <row r="206" spans="1:19" s="37" customFormat="1" ht="13.2">
      <c r="A206" s="37">
        <f t="shared" si="21"/>
        <v>0.53333333333333333</v>
      </c>
      <c r="B206" s="37">
        <f t="shared" si="17"/>
        <v>0.4</v>
      </c>
      <c r="C206" s="37">
        <f t="shared" si="18"/>
        <v>6.6666666666666666E-2</v>
      </c>
      <c r="D206" s="37">
        <f t="shared" si="20"/>
        <v>191</v>
      </c>
      <c r="E206" s="37" t="s">
        <v>17</v>
      </c>
      <c r="F206" s="37" t="s">
        <v>20</v>
      </c>
      <c r="G206" s="37" t="s">
        <v>20</v>
      </c>
      <c r="H206" s="37" t="s">
        <v>15</v>
      </c>
      <c r="I206" s="37" t="s">
        <v>15</v>
      </c>
      <c r="J206" s="37">
        <v>-331.03258</v>
      </c>
      <c r="K206" s="38">
        <f t="shared" si="15"/>
        <v>8179.5410296333748</v>
      </c>
      <c r="L206" s="38">
        <f t="shared" si="19"/>
        <v>245386</v>
      </c>
      <c r="M206" s="39" t="str">
        <f t="shared" si="16"/>
        <v>PARA G(SIGMA,NI:RE:RE:MO:MO;0),,  16*GSIGMO+12*GSIGRE+2*GSIGNI+245386;,, N  !</v>
      </c>
      <c r="N206" s="37">
        <v>2.8999999999999998E-3</v>
      </c>
      <c r="Q206" s="60"/>
      <c r="S206" s="60"/>
    </row>
    <row r="207" spans="1:19" s="37" customFormat="1" ht="13.2">
      <c r="A207" s="37">
        <f t="shared" si="21"/>
        <v>0.26666666666666666</v>
      </c>
      <c r="B207" s="37">
        <f t="shared" si="17"/>
        <v>0.4</v>
      </c>
      <c r="C207" s="37">
        <f t="shared" si="18"/>
        <v>0.33333333333333331</v>
      </c>
      <c r="D207" s="37">
        <f t="shared" si="20"/>
        <v>192</v>
      </c>
      <c r="E207" s="37" t="s">
        <v>17</v>
      </c>
      <c r="F207" s="37" t="s">
        <v>20</v>
      </c>
      <c r="G207" s="37" t="s">
        <v>20</v>
      </c>
      <c r="H207" s="37" t="s">
        <v>17</v>
      </c>
      <c r="I207" s="37" t="s">
        <v>15</v>
      </c>
      <c r="J207" s="37">
        <v>-290.43599999999998</v>
      </c>
      <c r="K207" s="38">
        <f t="shared" si="15"/>
        <v>-3162.3204876627237</v>
      </c>
      <c r="L207" s="38">
        <f t="shared" si="19"/>
        <v>-94870</v>
      </c>
      <c r="M207" s="39" t="str">
        <f t="shared" si="16"/>
        <v>PARA G(SIGMA,NI:RE:RE:NI:MO;0),,  8*GSIGMO+12*GSIGRE+10*GSIGNI+-94870;,, N  !</v>
      </c>
      <c r="N207" s="37">
        <v>-2.5999999999999999E-3</v>
      </c>
      <c r="Q207" s="60"/>
      <c r="S207" s="60"/>
    </row>
    <row r="208" spans="1:19" s="37" customFormat="1" ht="13.2">
      <c r="A208" s="37">
        <f t="shared" si="21"/>
        <v>0.33333333333333331</v>
      </c>
      <c r="B208" s="37">
        <f t="shared" si="17"/>
        <v>0.4</v>
      </c>
      <c r="C208" s="37">
        <f t="shared" si="18"/>
        <v>0.26666666666666666</v>
      </c>
      <c r="D208" s="37">
        <f t="shared" si="20"/>
        <v>193</v>
      </c>
      <c r="E208" s="37" t="s">
        <v>15</v>
      </c>
      <c r="F208" s="37" t="s">
        <v>20</v>
      </c>
      <c r="G208" s="37" t="s">
        <v>20</v>
      </c>
      <c r="H208" s="37" t="s">
        <v>15</v>
      </c>
      <c r="I208" s="37" t="s">
        <v>17</v>
      </c>
      <c r="J208" s="37">
        <v>-296.29903999999999</v>
      </c>
      <c r="K208" s="38">
        <f t="shared" ref="K208:K258" si="22">(J208/30-A208*$C$4-B208*$C$5-C208*$C$6)*96485.5547</f>
        <v>13458.052172576099</v>
      </c>
      <c r="L208" s="38">
        <f t="shared" si="19"/>
        <v>403742</v>
      </c>
      <c r="M208" s="39" t="str">
        <f t="shared" ref="M208:M258" si="23">"PARA G(SIGMA,"&amp;E208&amp;":"&amp;F208&amp;":"&amp;G208&amp;":"&amp;H208&amp;":"&amp;I208&amp;";0),,  "&amp;A208*30&amp;"*GSIGMO+"&amp;B208*30&amp;"*GSIGRE+"&amp;C208*30&amp;"*GSIGNI+"&amp;L208&amp;";,, N  !"</f>
        <v>PARA G(SIGMA,MO:RE:RE:MO:NI;0),,  10*GSIGMO+12*GSIGRE+8*GSIGNI+403742;,, N  !</v>
      </c>
      <c r="N208" s="37">
        <v>1.9099999999999999E-2</v>
      </c>
      <c r="Q208" s="60"/>
      <c r="S208" s="60"/>
    </row>
    <row r="209" spans="1:19" s="37" customFormat="1" ht="13.2">
      <c r="A209" s="37">
        <f t="shared" si="21"/>
        <v>0.26666666666666666</v>
      </c>
      <c r="B209" s="37">
        <f t="shared" ref="B209:B258" si="24">(IF(E209=$B$14,1,0)*E$14+IF(F209=$B$14,1,0)*F$14+IF(G209=$B$14,1,0)*G$14+IF(H209=$B$14,1,0)*H$14+IF(I209=$B$14,1,0)*I$14)/SUM(E$14:I$14)</f>
        <v>0.4</v>
      </c>
      <c r="C209" s="37">
        <f t="shared" ref="C209:C258" si="25">(IF(E209=$C$14,1,0)*E$14+IF(F209=$C$14,1,0)*F$14+IF(G209=$C$14,1,0)*G$14+IF(H209=$C$14,1,0)*H$14+IF(I209=$C$14,1,0)*I$14)/SUM(E$14:I$14)</f>
        <v>0.33333333333333331</v>
      </c>
      <c r="D209" s="37">
        <f t="shared" si="20"/>
        <v>194</v>
      </c>
      <c r="E209" s="37" t="s">
        <v>17</v>
      </c>
      <c r="F209" s="37" t="s">
        <v>20</v>
      </c>
      <c r="G209" s="37" t="s">
        <v>15</v>
      </c>
      <c r="H209" s="37" t="s">
        <v>20</v>
      </c>
      <c r="I209" s="37" t="s">
        <v>17</v>
      </c>
      <c r="J209" s="37">
        <v>-287.20544000000001</v>
      </c>
      <c r="K209" s="38">
        <f t="shared" si="22"/>
        <v>7227.7586320582641</v>
      </c>
      <c r="L209" s="38">
        <f t="shared" ref="L209:L258" si="26">ROUND(K209*30,0)</f>
        <v>216833</v>
      </c>
      <c r="M209" s="39" t="str">
        <f t="shared" si="23"/>
        <v>PARA G(SIGMA,NI:RE:MO:RE:NI;0),,  8*GSIGMO+12*GSIGRE+10*GSIGNI+216833;,, N  !</v>
      </c>
      <c r="N209" s="37">
        <v>0.64380000000000004</v>
      </c>
      <c r="Q209" s="60"/>
      <c r="S209" s="60"/>
    </row>
    <row r="210" spans="1:19" s="37" customFormat="1" ht="13.2">
      <c r="A210" s="37">
        <f t="shared" si="21"/>
        <v>0.26666666666666666</v>
      </c>
      <c r="B210" s="37">
        <f t="shared" si="24"/>
        <v>0.4</v>
      </c>
      <c r="C210" s="37">
        <f t="shared" si="25"/>
        <v>0.33333333333333331</v>
      </c>
      <c r="D210" s="37">
        <f t="shared" ref="D210:D258" si="27">D209+1</f>
        <v>195</v>
      </c>
      <c r="E210" s="37" t="s">
        <v>17</v>
      </c>
      <c r="F210" s="37" t="s">
        <v>20</v>
      </c>
      <c r="G210" s="37" t="s">
        <v>17</v>
      </c>
      <c r="H210" s="37" t="s">
        <v>20</v>
      </c>
      <c r="I210" s="37" t="s">
        <v>15</v>
      </c>
      <c r="J210" s="37">
        <v>-286.63538999999997</v>
      </c>
      <c r="K210" s="38">
        <f t="shared" si="22"/>
        <v>9061.1449806162182</v>
      </c>
      <c r="L210" s="38">
        <f t="shared" si="26"/>
        <v>271834</v>
      </c>
      <c r="M210" s="39" t="str">
        <f t="shared" si="23"/>
        <v>PARA G(SIGMA,NI:RE:NI:RE:MO;0),,  8*GSIGMO+12*GSIGRE+10*GSIGNI+271834;,, N  !</v>
      </c>
      <c r="N210" s="37">
        <v>4.0000000000000002E-4</v>
      </c>
      <c r="Q210" s="60"/>
      <c r="S210" s="60"/>
    </row>
    <row r="211" spans="1:19" s="37" customFormat="1" ht="13.2">
      <c r="A211" s="37">
        <f t="shared" si="21"/>
        <v>0.33333333333333331</v>
      </c>
      <c r="B211" s="37">
        <f t="shared" si="24"/>
        <v>0.4</v>
      </c>
      <c r="C211" s="37">
        <f t="shared" si="25"/>
        <v>0.26666666666666666</v>
      </c>
      <c r="D211" s="37">
        <f t="shared" si="27"/>
        <v>196</v>
      </c>
      <c r="E211" s="37" t="s">
        <v>15</v>
      </c>
      <c r="F211" s="37" t="s">
        <v>20</v>
      </c>
      <c r="G211" s="37" t="s">
        <v>17</v>
      </c>
      <c r="H211" s="37" t="s">
        <v>20</v>
      </c>
      <c r="I211" s="37" t="s">
        <v>15</v>
      </c>
      <c r="J211" s="37">
        <v>-295.4683</v>
      </c>
      <c r="K211" s="38">
        <f t="shared" si="22"/>
        <v>16129.865829625362</v>
      </c>
      <c r="L211" s="38">
        <f t="shared" si="26"/>
        <v>483896</v>
      </c>
      <c r="M211" s="39" t="str">
        <f t="shared" si="23"/>
        <v>PARA G(SIGMA,MO:RE:NI:RE:MO;0),,  10*GSIGMO+12*GSIGRE+8*GSIGNI+483896;,, N  !</v>
      </c>
      <c r="N211" s="37">
        <v>5.0000000000000001E-4</v>
      </c>
      <c r="Q211" s="60"/>
      <c r="S211" s="60"/>
    </row>
    <row r="212" spans="1:19" s="37" customFormat="1" ht="13.2">
      <c r="A212" s="37">
        <f t="shared" si="21"/>
        <v>6.6666666666666666E-2</v>
      </c>
      <c r="B212" s="37">
        <f t="shared" si="24"/>
        <v>0.4</v>
      </c>
      <c r="C212" s="37">
        <f t="shared" si="25"/>
        <v>0.53333333333333333</v>
      </c>
      <c r="D212" s="37">
        <f t="shared" si="27"/>
        <v>197</v>
      </c>
      <c r="E212" s="37" t="s">
        <v>15</v>
      </c>
      <c r="F212" s="37" t="s">
        <v>20</v>
      </c>
      <c r="G212" s="37" t="s">
        <v>17</v>
      </c>
      <c r="H212" s="37" t="s">
        <v>20</v>
      </c>
      <c r="I212" s="37" t="s">
        <v>17</v>
      </c>
      <c r="J212" s="37">
        <v>-252.44137000000001</v>
      </c>
      <c r="K212" s="38">
        <f t="shared" si="22"/>
        <v>12604.459907833874</v>
      </c>
      <c r="L212" s="38">
        <f t="shared" si="26"/>
        <v>378134</v>
      </c>
      <c r="M212" s="39" t="str">
        <f t="shared" si="23"/>
        <v>PARA G(SIGMA,MO:RE:NI:RE:NI;0),,  2*GSIGMO+12*GSIGRE+16*GSIGNI+378134;,, N  !</v>
      </c>
      <c r="N212" s="37">
        <v>-1.4E-3</v>
      </c>
      <c r="Q212" s="60"/>
      <c r="S212" s="60"/>
    </row>
    <row r="213" spans="1:19" s="37" customFormat="1" ht="13.2">
      <c r="A213" s="37">
        <f t="shared" si="21"/>
        <v>0.53333333333333333</v>
      </c>
      <c r="B213" s="37">
        <f t="shared" si="24"/>
        <v>0.4</v>
      </c>
      <c r="C213" s="37">
        <f t="shared" si="25"/>
        <v>6.6666666666666666E-2</v>
      </c>
      <c r="D213" s="37">
        <f t="shared" si="27"/>
        <v>198</v>
      </c>
      <c r="E213" s="37" t="s">
        <v>17</v>
      </c>
      <c r="F213" s="37" t="s">
        <v>20</v>
      </c>
      <c r="G213" s="37" t="s">
        <v>15</v>
      </c>
      <c r="H213" s="37" t="s">
        <v>20</v>
      </c>
      <c r="I213" s="37" t="s">
        <v>15</v>
      </c>
      <c r="J213" s="37">
        <v>-333.51287000000002</v>
      </c>
      <c r="K213" s="38">
        <f t="shared" si="22"/>
        <v>202.46914740458564</v>
      </c>
      <c r="L213" s="38">
        <f t="shared" si="26"/>
        <v>6074</v>
      </c>
      <c r="M213" s="39" t="str">
        <f t="shared" si="23"/>
        <v>PARA G(SIGMA,NI:RE:MO:RE:MO;0),,  16*GSIGMO+12*GSIGRE+2*GSIGNI+6074;,, N  !</v>
      </c>
      <c r="N213" s="37">
        <v>7.1999999999999998E-3</v>
      </c>
      <c r="Q213" s="60"/>
      <c r="S213" s="60"/>
    </row>
    <row r="214" spans="1:19" s="37" customFormat="1" ht="13.2">
      <c r="A214" s="37">
        <f t="shared" si="21"/>
        <v>0.33333333333333331</v>
      </c>
      <c r="B214" s="37">
        <f t="shared" si="24"/>
        <v>0.4</v>
      </c>
      <c r="C214" s="37">
        <f t="shared" si="25"/>
        <v>0.26666666666666666</v>
      </c>
      <c r="D214" s="37">
        <f t="shared" si="27"/>
        <v>199</v>
      </c>
      <c r="E214" s="37" t="s">
        <v>15</v>
      </c>
      <c r="F214" s="37" t="s">
        <v>20</v>
      </c>
      <c r="G214" s="37" t="s">
        <v>15</v>
      </c>
      <c r="H214" s="37" t="s">
        <v>20</v>
      </c>
      <c r="I214" s="37" t="s">
        <v>17</v>
      </c>
      <c r="J214" s="37">
        <v>-297.90328</v>
      </c>
      <c r="K214" s="38">
        <f t="shared" si="22"/>
        <v>8298.5192968451975</v>
      </c>
      <c r="L214" s="38">
        <f t="shared" si="26"/>
        <v>248956</v>
      </c>
      <c r="M214" s="39" t="str">
        <f t="shared" si="23"/>
        <v>PARA G(SIGMA,MO:RE:MO:RE:NI;0),,  10*GSIGMO+12*GSIGRE+8*GSIGNI+248956;,, N  !</v>
      </c>
      <c r="N214" s="37">
        <v>4.0599999999999997E-2</v>
      </c>
      <c r="Q214" s="60"/>
      <c r="S214" s="60"/>
    </row>
    <row r="215" spans="1:19" s="37" customFormat="1" ht="13.2">
      <c r="A215" s="37">
        <f t="shared" si="21"/>
        <v>0.26666666666666666</v>
      </c>
      <c r="B215" s="37">
        <f t="shared" si="24"/>
        <v>0.4</v>
      </c>
      <c r="C215" s="37">
        <f t="shared" si="25"/>
        <v>0.33333333333333331</v>
      </c>
      <c r="D215" s="37">
        <f t="shared" si="27"/>
        <v>200</v>
      </c>
      <c r="E215" s="37" t="s">
        <v>17</v>
      </c>
      <c r="F215" s="37" t="s">
        <v>20</v>
      </c>
      <c r="G215" s="37" t="s">
        <v>15</v>
      </c>
      <c r="H215" s="37" t="s">
        <v>17</v>
      </c>
      <c r="I215" s="37" t="s">
        <v>20</v>
      </c>
      <c r="J215" s="37">
        <v>-289.43684000000002</v>
      </c>
      <c r="K215" s="38">
        <f t="shared" si="22"/>
        <v>51.163073472124893</v>
      </c>
      <c r="L215" s="38">
        <f t="shared" si="26"/>
        <v>1535</v>
      </c>
      <c r="M215" s="39" t="str">
        <f t="shared" si="23"/>
        <v>PARA G(SIGMA,NI:RE:MO:NI:RE;0),,  8*GSIGMO+12*GSIGRE+10*GSIGNI+1535;,, N  !</v>
      </c>
      <c r="N215" s="37">
        <v>-2.0000000000000001E-4</v>
      </c>
      <c r="Q215" s="60"/>
      <c r="S215" s="60"/>
    </row>
    <row r="216" spans="1:19" s="37" customFormat="1" ht="13.2">
      <c r="A216" s="37">
        <f t="shared" si="21"/>
        <v>0.26666666666666666</v>
      </c>
      <c r="B216" s="37">
        <f t="shared" si="24"/>
        <v>0.4</v>
      </c>
      <c r="C216" s="37">
        <f t="shared" si="25"/>
        <v>0.33333333333333331</v>
      </c>
      <c r="D216" s="37">
        <f t="shared" si="27"/>
        <v>201</v>
      </c>
      <c r="E216" s="37" t="s">
        <v>17</v>
      </c>
      <c r="F216" s="37" t="s">
        <v>20</v>
      </c>
      <c r="G216" s="37" t="s">
        <v>17</v>
      </c>
      <c r="H216" s="37" t="s">
        <v>15</v>
      </c>
      <c r="I216" s="37" t="s">
        <v>20</v>
      </c>
      <c r="J216" s="37">
        <v>-285.91665999999998</v>
      </c>
      <c r="K216" s="38">
        <f t="shared" si="22"/>
        <v>11372.713738267195</v>
      </c>
      <c r="L216" s="38">
        <f t="shared" si="26"/>
        <v>341181</v>
      </c>
      <c r="M216" s="39" t="str">
        <f t="shared" si="23"/>
        <v>PARA G(SIGMA,NI:RE:NI:MO:RE;0),,  8*GSIGMO+12*GSIGRE+10*GSIGNI+341181;,, N  !</v>
      </c>
      <c r="N216" s="37">
        <v>2.3999999999999998E-3</v>
      </c>
      <c r="Q216" s="60"/>
      <c r="S216" s="60"/>
    </row>
    <row r="217" spans="1:19" s="37" customFormat="1" ht="13.2">
      <c r="A217" s="37">
        <f t="shared" si="21"/>
        <v>6.6666666666666666E-2</v>
      </c>
      <c r="B217" s="37">
        <f t="shared" si="24"/>
        <v>0.4</v>
      </c>
      <c r="C217" s="37">
        <f t="shared" si="25"/>
        <v>0.53333333333333333</v>
      </c>
      <c r="D217" s="37">
        <f t="shared" si="27"/>
        <v>202</v>
      </c>
      <c r="E217" s="37" t="s">
        <v>15</v>
      </c>
      <c r="F217" s="37" t="s">
        <v>20</v>
      </c>
      <c r="G217" s="37" t="s">
        <v>17</v>
      </c>
      <c r="H217" s="37" t="s">
        <v>17</v>
      </c>
      <c r="I217" s="37" t="s">
        <v>20</v>
      </c>
      <c r="J217" s="37">
        <v>-252.52677</v>
      </c>
      <c r="K217" s="38">
        <f t="shared" si="22"/>
        <v>12329.797695454541</v>
      </c>
      <c r="L217" s="38">
        <f t="shared" si="26"/>
        <v>369894</v>
      </c>
      <c r="M217" s="39" t="str">
        <f t="shared" si="23"/>
        <v>PARA G(SIGMA,MO:RE:NI:NI:RE;0),,  2*GSIGMO+12*GSIGRE+16*GSIGNI+369894;,, N  !</v>
      </c>
      <c r="N217" s="37">
        <v>4.3E-3</v>
      </c>
      <c r="Q217" s="60"/>
      <c r="S217" s="60"/>
    </row>
    <row r="218" spans="1:19" s="37" customFormat="1" ht="13.2">
      <c r="A218" s="37">
        <f t="shared" si="21"/>
        <v>0.53333333333333333</v>
      </c>
      <c r="B218" s="37">
        <f t="shared" si="24"/>
        <v>0.4</v>
      </c>
      <c r="C218" s="37">
        <f t="shared" si="25"/>
        <v>6.6666666666666666E-2</v>
      </c>
      <c r="D218" s="37">
        <f t="shared" si="27"/>
        <v>203</v>
      </c>
      <c r="E218" s="37" t="s">
        <v>17</v>
      </c>
      <c r="F218" s="37" t="s">
        <v>20</v>
      </c>
      <c r="G218" s="37" t="s">
        <v>15</v>
      </c>
      <c r="H218" s="37" t="s">
        <v>15</v>
      </c>
      <c r="I218" s="37" t="s">
        <v>20</v>
      </c>
      <c r="J218" s="37">
        <v>-330.67862000000002</v>
      </c>
      <c r="K218" s="38">
        <f t="shared" si="22"/>
        <v>9317.9419276871795</v>
      </c>
      <c r="L218" s="38">
        <f t="shared" si="26"/>
        <v>279538</v>
      </c>
      <c r="M218" s="39" t="str">
        <f t="shared" si="23"/>
        <v>PARA G(SIGMA,NI:RE:MO:MO:RE;0),,  16*GSIGMO+12*GSIGRE+2*GSIGNI+279538;,, N  !</v>
      </c>
      <c r="N218" s="37">
        <v>-1E-4</v>
      </c>
      <c r="Q218" s="60"/>
      <c r="S218" s="60"/>
    </row>
    <row r="219" spans="1:19" s="37" customFormat="1" ht="13.2">
      <c r="A219" s="37">
        <f t="shared" si="21"/>
        <v>0.33333333333333331</v>
      </c>
      <c r="B219" s="37">
        <f t="shared" si="24"/>
        <v>0.4</v>
      </c>
      <c r="C219" s="37">
        <f t="shared" si="25"/>
        <v>0.26666666666666666</v>
      </c>
      <c r="D219" s="37">
        <f t="shared" si="27"/>
        <v>204</v>
      </c>
      <c r="E219" s="37" t="s">
        <v>15</v>
      </c>
      <c r="F219" s="37" t="s">
        <v>20</v>
      </c>
      <c r="G219" s="37" t="s">
        <v>15</v>
      </c>
      <c r="H219" s="37" t="s">
        <v>17</v>
      </c>
      <c r="I219" s="37" t="s">
        <v>20</v>
      </c>
      <c r="J219" s="37">
        <v>-300.4076</v>
      </c>
      <c r="K219" s="38">
        <f t="shared" si="22"/>
        <v>244.16248530161735</v>
      </c>
      <c r="L219" s="38">
        <f t="shared" si="26"/>
        <v>7325</v>
      </c>
      <c r="M219" s="39" t="str">
        <f t="shared" si="23"/>
        <v>PARA G(SIGMA,MO:RE:MO:NI:RE;0),,  10*GSIGMO+12*GSIGRE+8*GSIGNI+7325;,, N  !</v>
      </c>
      <c r="N219" s="37">
        <v>2.0000000000000001E-4</v>
      </c>
      <c r="Q219" s="60"/>
      <c r="S219" s="60"/>
    </row>
    <row r="220" spans="1:19" s="37" customFormat="1" ht="13.2">
      <c r="A220" s="37">
        <f t="shared" si="21"/>
        <v>0.33333333333333331</v>
      </c>
      <c r="B220" s="37">
        <f t="shared" si="24"/>
        <v>0.4</v>
      </c>
      <c r="C220" s="37">
        <f t="shared" si="25"/>
        <v>0.26666666666666666</v>
      </c>
      <c r="D220" s="37">
        <f t="shared" si="27"/>
        <v>205</v>
      </c>
      <c r="E220" s="37" t="s">
        <v>15</v>
      </c>
      <c r="F220" s="37" t="s">
        <v>20</v>
      </c>
      <c r="G220" s="37" t="s">
        <v>17</v>
      </c>
      <c r="H220" s="37" t="s">
        <v>15</v>
      </c>
      <c r="I220" s="37" t="s">
        <v>20</v>
      </c>
      <c r="J220" s="37">
        <v>-295.46793000000002</v>
      </c>
      <c r="K220" s="38">
        <f t="shared" si="22"/>
        <v>16131.055818133236</v>
      </c>
      <c r="L220" s="38">
        <f t="shared" si="26"/>
        <v>483932</v>
      </c>
      <c r="M220" s="39" t="str">
        <f t="shared" si="23"/>
        <v>PARA G(SIGMA,MO:RE:NI:MO:RE;0),,  10*GSIGMO+12*GSIGRE+8*GSIGNI+483932;,, N  !</v>
      </c>
      <c r="N220" s="37">
        <v>1.4E-3</v>
      </c>
      <c r="Q220" s="60"/>
      <c r="S220" s="60"/>
    </row>
    <row r="221" spans="1:19" s="37" customFormat="1" ht="13.2">
      <c r="A221" s="37">
        <f t="shared" si="21"/>
        <v>0.26666666666666666</v>
      </c>
      <c r="B221" s="37">
        <f t="shared" si="24"/>
        <v>0.46666666666666667</v>
      </c>
      <c r="C221" s="37">
        <f t="shared" si="25"/>
        <v>0.26666666666666666</v>
      </c>
      <c r="D221" s="37">
        <f t="shared" si="27"/>
        <v>206</v>
      </c>
      <c r="E221" s="37" t="s">
        <v>20</v>
      </c>
      <c r="F221" s="37" t="s">
        <v>20</v>
      </c>
      <c r="G221" s="37" t="s">
        <v>20</v>
      </c>
      <c r="H221" s="37" t="s">
        <v>15</v>
      </c>
      <c r="I221" s="37" t="s">
        <v>17</v>
      </c>
      <c r="J221" s="37">
        <v>-299.66208</v>
      </c>
      <c r="K221" s="38">
        <f t="shared" si="22"/>
        <v>11898.015832853649</v>
      </c>
      <c r="L221" s="38">
        <f t="shared" si="26"/>
        <v>356940</v>
      </c>
      <c r="M221" s="39" t="str">
        <f t="shared" si="23"/>
        <v>PARA G(SIGMA,RE:RE:RE:MO:NI;0),,  8*GSIGMO+14*GSIGRE+8*GSIGNI+356940;,, N  !</v>
      </c>
      <c r="N221" s="37">
        <v>0.27339999999999998</v>
      </c>
      <c r="Q221" s="60"/>
      <c r="S221" s="60"/>
    </row>
    <row r="222" spans="1:19" s="37" customFormat="1" ht="13.2">
      <c r="A222" s="37">
        <f t="shared" si="21"/>
        <v>0.26666666666666666</v>
      </c>
      <c r="B222" s="37">
        <f t="shared" si="24"/>
        <v>0.46666666666666667</v>
      </c>
      <c r="C222" s="37">
        <f t="shared" si="25"/>
        <v>0.26666666666666666</v>
      </c>
      <c r="D222" s="37">
        <f t="shared" si="27"/>
        <v>207</v>
      </c>
      <c r="E222" s="37" t="s">
        <v>20</v>
      </c>
      <c r="F222" s="37" t="s">
        <v>20</v>
      </c>
      <c r="G222" s="37" t="s">
        <v>20</v>
      </c>
      <c r="H222" s="37" t="s">
        <v>17</v>
      </c>
      <c r="I222" s="37" t="s">
        <v>15</v>
      </c>
      <c r="J222" s="37">
        <v>-304.31527</v>
      </c>
      <c r="K222" s="38">
        <f t="shared" si="22"/>
        <v>-3067.504776296204</v>
      </c>
      <c r="L222" s="38">
        <f t="shared" si="26"/>
        <v>-92025</v>
      </c>
      <c r="M222" s="39" t="str">
        <f t="shared" si="23"/>
        <v>PARA G(SIGMA,RE:RE:RE:NI:MO;0),,  8*GSIGMO+14*GSIGRE+8*GSIGNI+-92025;,, N  !</v>
      </c>
      <c r="N222" s="37">
        <v>4.0000000000000002E-4</v>
      </c>
      <c r="Q222" s="60"/>
      <c r="S222" s="60"/>
    </row>
    <row r="223" spans="1:19" s="37" customFormat="1" ht="13.2">
      <c r="A223" s="37">
        <f t="shared" si="21"/>
        <v>0.26666666666666666</v>
      </c>
      <c r="B223" s="37">
        <f t="shared" si="24"/>
        <v>0.46666666666666667</v>
      </c>
      <c r="C223" s="37">
        <f t="shared" si="25"/>
        <v>0.26666666666666666</v>
      </c>
      <c r="D223" s="37">
        <f t="shared" si="27"/>
        <v>208</v>
      </c>
      <c r="E223" s="37" t="s">
        <v>20</v>
      </c>
      <c r="F223" s="37" t="s">
        <v>20</v>
      </c>
      <c r="G223" s="37" t="s">
        <v>17</v>
      </c>
      <c r="H223" s="37" t="s">
        <v>20</v>
      </c>
      <c r="I223" s="37" t="s">
        <v>15</v>
      </c>
      <c r="J223" s="37">
        <v>-298.60419000000002</v>
      </c>
      <c r="K223" s="38">
        <f t="shared" si="22"/>
        <v>15300.385948239624</v>
      </c>
      <c r="L223" s="38">
        <f t="shared" si="26"/>
        <v>459012</v>
      </c>
      <c r="M223" s="39" t="str">
        <f t="shared" si="23"/>
        <v>PARA G(SIGMA,RE:RE:NI:RE:MO;0),,  8*GSIGMO+14*GSIGRE+8*GSIGNI+459012;,, N  !</v>
      </c>
      <c r="N223" s="37">
        <v>8.2400000000000001E-2</v>
      </c>
      <c r="Q223" s="60"/>
      <c r="S223" s="60"/>
    </row>
    <row r="224" spans="1:19" s="37" customFormat="1" ht="13.2">
      <c r="A224" s="37">
        <f t="shared" si="21"/>
        <v>0.26666666666666666</v>
      </c>
      <c r="B224" s="37">
        <f t="shared" si="24"/>
        <v>0.46666666666666667</v>
      </c>
      <c r="C224" s="37">
        <f t="shared" si="25"/>
        <v>0.26666666666666666</v>
      </c>
      <c r="D224" s="37">
        <f t="shared" si="27"/>
        <v>209</v>
      </c>
      <c r="E224" s="37" t="s">
        <v>20</v>
      </c>
      <c r="F224" s="37" t="s">
        <v>20</v>
      </c>
      <c r="G224" s="37" t="s">
        <v>15</v>
      </c>
      <c r="H224" s="37" t="s">
        <v>20</v>
      </c>
      <c r="I224" s="37" t="s">
        <v>17</v>
      </c>
      <c r="J224" s="37">
        <v>-301.04183999999998</v>
      </c>
      <c r="K224" s="38">
        <f t="shared" si="22"/>
        <v>7460.452201091246</v>
      </c>
      <c r="L224" s="38">
        <f t="shared" si="26"/>
        <v>223814</v>
      </c>
      <c r="M224" s="39" t="str">
        <f t="shared" si="23"/>
        <v>PARA G(SIGMA,RE:RE:MO:RE:NI;0),,  8*GSIGMO+14*GSIGRE+8*GSIGNI+223814;,, N  !</v>
      </c>
      <c r="N224" s="37">
        <v>6.9900000000000004E-2</v>
      </c>
      <c r="Q224" s="60"/>
      <c r="S224" s="60"/>
    </row>
    <row r="225" spans="1:19" s="37" customFormat="1" ht="13.2">
      <c r="A225" s="37">
        <f t="shared" si="21"/>
        <v>0.26666666666666666</v>
      </c>
      <c r="B225" s="37">
        <f t="shared" si="24"/>
        <v>0.46666666666666667</v>
      </c>
      <c r="C225" s="37">
        <f t="shared" si="25"/>
        <v>0.26666666666666666</v>
      </c>
      <c r="D225" s="37">
        <f t="shared" si="27"/>
        <v>210</v>
      </c>
      <c r="E225" s="37" t="s">
        <v>20</v>
      </c>
      <c r="F225" s="37" t="s">
        <v>20</v>
      </c>
      <c r="G225" s="37" t="s">
        <v>17</v>
      </c>
      <c r="H225" s="37" t="s">
        <v>15</v>
      </c>
      <c r="I225" s="37" t="s">
        <v>20</v>
      </c>
      <c r="J225" s="37">
        <v>-298.60439000000002</v>
      </c>
      <c r="K225" s="38">
        <f t="shared" si="22"/>
        <v>15299.7427112082</v>
      </c>
      <c r="L225" s="38">
        <f t="shared" si="26"/>
        <v>458992</v>
      </c>
      <c r="M225" s="39" t="str">
        <f t="shared" si="23"/>
        <v>PARA G(SIGMA,RE:RE:NI:MO:RE;0),,  8*GSIGMO+14*GSIGRE+8*GSIGNI+458992;,, N  !</v>
      </c>
      <c r="N225" s="37">
        <v>-1.5E-3</v>
      </c>
      <c r="Q225" s="60"/>
      <c r="S225" s="60"/>
    </row>
    <row r="226" spans="1:19" s="37" customFormat="1" ht="13.2">
      <c r="A226" s="37">
        <f t="shared" si="21"/>
        <v>0.26666666666666666</v>
      </c>
      <c r="B226" s="37">
        <f t="shared" si="24"/>
        <v>0.46666666666666667</v>
      </c>
      <c r="C226" s="37">
        <f t="shared" si="25"/>
        <v>0.26666666666666666</v>
      </c>
      <c r="D226" s="37">
        <f t="shared" si="27"/>
        <v>211</v>
      </c>
      <c r="E226" s="37" t="s">
        <v>20</v>
      </c>
      <c r="F226" s="37" t="s">
        <v>20</v>
      </c>
      <c r="G226" s="37" t="s">
        <v>15</v>
      </c>
      <c r="H226" s="37" t="s">
        <v>17</v>
      </c>
      <c r="I226" s="37" t="s">
        <v>20</v>
      </c>
      <c r="J226" s="37">
        <v>-303.52638999999999</v>
      </c>
      <c r="K226" s="38">
        <f t="shared" si="22"/>
        <v>-530.3206299049732</v>
      </c>
      <c r="L226" s="38">
        <f t="shared" si="26"/>
        <v>-15910</v>
      </c>
      <c r="M226" s="39" t="str">
        <f t="shared" si="23"/>
        <v>PARA G(SIGMA,RE:RE:MO:NI:RE;0),,  8*GSIGMO+14*GSIGRE+8*GSIGNI+-15910;,, N  !</v>
      </c>
      <c r="N226" s="37">
        <v>-8.0000000000000004E-4</v>
      </c>
      <c r="Q226" s="60"/>
      <c r="S226" s="60"/>
    </row>
    <row r="227" spans="1:19" s="37" customFormat="1" ht="13.2">
      <c r="A227" s="37">
        <f t="shared" si="21"/>
        <v>0.26666666666666666</v>
      </c>
      <c r="B227" s="37">
        <f t="shared" si="24"/>
        <v>0.53333333333333333</v>
      </c>
      <c r="C227" s="37">
        <f t="shared" si="25"/>
        <v>0.2</v>
      </c>
      <c r="D227" s="37">
        <f t="shared" si="27"/>
        <v>212</v>
      </c>
      <c r="E227" s="37" t="s">
        <v>17</v>
      </c>
      <c r="F227" s="37" t="s">
        <v>17</v>
      </c>
      <c r="G227" s="37" t="s">
        <v>20</v>
      </c>
      <c r="H227" s="37" t="s">
        <v>20</v>
      </c>
      <c r="I227" s="37" t="s">
        <v>15</v>
      </c>
      <c r="J227" s="37">
        <v>-314.78161999999998</v>
      </c>
      <c r="K227" s="38">
        <f t="shared" si="22"/>
        <v>8003.8935799614346</v>
      </c>
      <c r="L227" s="38">
        <f t="shared" si="26"/>
        <v>240117</v>
      </c>
      <c r="M227" s="39" t="str">
        <f t="shared" si="23"/>
        <v>PARA G(SIGMA,NI:NI:RE:RE:MO;0),,  8*GSIGMO+16*GSIGRE+6*GSIGNI+240117;,, N  !</v>
      </c>
      <c r="N227" s="37">
        <v>1.0295000000000001</v>
      </c>
      <c r="Q227" s="60"/>
      <c r="S227" s="60"/>
    </row>
    <row r="228" spans="1:19" s="37" customFormat="1" ht="13.2">
      <c r="A228" s="37">
        <f t="shared" si="21"/>
        <v>0.4</v>
      </c>
      <c r="B228" s="37">
        <f t="shared" si="24"/>
        <v>0.53333333333333333</v>
      </c>
      <c r="C228" s="37">
        <f t="shared" si="25"/>
        <v>6.6666666666666666E-2</v>
      </c>
      <c r="D228" s="37">
        <f t="shared" si="27"/>
        <v>213</v>
      </c>
      <c r="E228" s="37" t="s">
        <v>17</v>
      </c>
      <c r="F228" s="37" t="s">
        <v>15</v>
      </c>
      <c r="G228" s="37" t="s">
        <v>20</v>
      </c>
      <c r="H228" s="37" t="s">
        <v>20</v>
      </c>
      <c r="I228" s="37" t="s">
        <v>15</v>
      </c>
      <c r="J228" s="37">
        <v>-339.67468000000002</v>
      </c>
      <c r="K228" s="38">
        <f t="shared" si="22"/>
        <v>-1102.8067336878355</v>
      </c>
      <c r="L228" s="38">
        <f t="shared" si="26"/>
        <v>-33084</v>
      </c>
      <c r="M228" s="39" t="str">
        <f t="shared" si="23"/>
        <v>PARA G(SIGMA,NI:MO:RE:RE:MO;0),,  12*GSIGMO+16*GSIGRE+2*GSIGNI+-33084;,, N  !</v>
      </c>
      <c r="N228" s="37">
        <v>-1E-3</v>
      </c>
      <c r="Q228" s="60"/>
      <c r="S228" s="60"/>
    </row>
    <row r="229" spans="1:19" s="37" customFormat="1" ht="13.2">
      <c r="A229" s="37">
        <f t="shared" si="21"/>
        <v>0.33333333333333331</v>
      </c>
      <c r="B229" s="37">
        <f t="shared" si="24"/>
        <v>0.53333333333333333</v>
      </c>
      <c r="C229" s="37">
        <f t="shared" si="25"/>
        <v>0.13333333333333333</v>
      </c>
      <c r="D229" s="37">
        <f t="shared" si="27"/>
        <v>214</v>
      </c>
      <c r="E229" s="37" t="s">
        <v>15</v>
      </c>
      <c r="F229" s="37" t="s">
        <v>17</v>
      </c>
      <c r="G229" s="37" t="s">
        <v>20</v>
      </c>
      <c r="H229" s="37" t="s">
        <v>20</v>
      </c>
      <c r="I229" s="37" t="s">
        <v>15</v>
      </c>
      <c r="J229" s="37">
        <v>-324.39783</v>
      </c>
      <c r="K229" s="38">
        <f t="shared" si="22"/>
        <v>12553.376595753463</v>
      </c>
      <c r="L229" s="38">
        <f t="shared" si="26"/>
        <v>376601</v>
      </c>
      <c r="M229" s="39" t="str">
        <f t="shared" si="23"/>
        <v>PARA G(SIGMA,MO:NI:RE:RE:MO;0),,  10*GSIGMO+16*GSIGRE+4*GSIGNI+376601;,, N  !</v>
      </c>
      <c r="N229" s="37">
        <v>3.2000000000000002E-3</v>
      </c>
      <c r="Q229" s="60"/>
      <c r="S229" s="60"/>
    </row>
    <row r="230" spans="1:19" s="37" customFormat="1" ht="13.2">
      <c r="A230" s="37">
        <f t="shared" si="21"/>
        <v>0.2</v>
      </c>
      <c r="B230" s="37">
        <f t="shared" si="24"/>
        <v>0.53333333333333333</v>
      </c>
      <c r="C230" s="37">
        <f t="shared" si="25"/>
        <v>0.26666666666666666</v>
      </c>
      <c r="D230" s="37">
        <f t="shared" si="27"/>
        <v>215</v>
      </c>
      <c r="E230" s="37" t="s">
        <v>15</v>
      </c>
      <c r="F230" s="37" t="s">
        <v>15</v>
      </c>
      <c r="G230" s="37" t="s">
        <v>20</v>
      </c>
      <c r="H230" s="37" t="s">
        <v>20</v>
      </c>
      <c r="I230" s="37" t="s">
        <v>17</v>
      </c>
      <c r="J230" s="37">
        <v>-303.52886999999998</v>
      </c>
      <c r="K230" s="38">
        <f t="shared" si="22"/>
        <v>8717.8262204604853</v>
      </c>
      <c r="L230" s="38">
        <f t="shared" si="26"/>
        <v>261535</v>
      </c>
      <c r="M230" s="39" t="str">
        <f t="shared" si="23"/>
        <v>PARA G(SIGMA,MO:MO:RE:RE:NI;0),,  6*GSIGMO+16*GSIGRE+8*GSIGNI+261535;,, N  !</v>
      </c>
      <c r="N230" s="37">
        <v>0.14360000000000001</v>
      </c>
      <c r="Q230" s="60"/>
      <c r="S230" s="60"/>
    </row>
    <row r="231" spans="1:19" s="37" customFormat="1" ht="13.2">
      <c r="A231" s="37">
        <f t="shared" si="21"/>
        <v>0.13333333333333333</v>
      </c>
      <c r="B231" s="37">
        <f t="shared" si="24"/>
        <v>0.53333333333333333</v>
      </c>
      <c r="C231" s="37">
        <f t="shared" si="25"/>
        <v>0.33333333333333331</v>
      </c>
      <c r="D231" s="37">
        <f t="shared" si="27"/>
        <v>216</v>
      </c>
      <c r="E231" s="37" t="s">
        <v>17</v>
      </c>
      <c r="F231" s="37" t="s">
        <v>15</v>
      </c>
      <c r="G231" s="37" t="s">
        <v>20</v>
      </c>
      <c r="H231" s="37" t="s">
        <v>20</v>
      </c>
      <c r="I231" s="37" t="s">
        <v>17</v>
      </c>
      <c r="J231" s="37">
        <v>-293.29732000000001</v>
      </c>
      <c r="K231" s="38">
        <f t="shared" si="22"/>
        <v>6147.3905789714436</v>
      </c>
      <c r="L231" s="38">
        <f t="shared" si="26"/>
        <v>184422</v>
      </c>
      <c r="M231" s="39" t="str">
        <f t="shared" si="23"/>
        <v>PARA G(SIGMA,NI:MO:RE:RE:NI;0),,  4*GSIGMO+16*GSIGRE+10*GSIGNI+184422;,, N  !</v>
      </c>
      <c r="N231" s="37">
        <v>0.32469999999999999</v>
      </c>
      <c r="Q231" s="60"/>
      <c r="S231" s="60"/>
    </row>
    <row r="232" spans="1:19" s="37" customFormat="1" ht="13.2">
      <c r="A232" s="37">
        <f t="shared" si="21"/>
        <v>6.6666666666666666E-2</v>
      </c>
      <c r="B232" s="37">
        <f t="shared" si="24"/>
        <v>0.53333333333333333</v>
      </c>
      <c r="C232" s="37">
        <f t="shared" si="25"/>
        <v>0.4</v>
      </c>
      <c r="D232" s="37">
        <f t="shared" si="27"/>
        <v>217</v>
      </c>
      <c r="E232" s="37" t="s">
        <v>15</v>
      </c>
      <c r="F232" s="37" t="s">
        <v>17</v>
      </c>
      <c r="G232" s="37" t="s">
        <v>20</v>
      </c>
      <c r="H232" s="37" t="s">
        <v>20</v>
      </c>
      <c r="I232" s="37" t="s">
        <v>17</v>
      </c>
      <c r="J232" s="37">
        <v>-280.20891999999998</v>
      </c>
      <c r="K232" s="38">
        <f t="shared" si="22"/>
        <v>12765.113502305838</v>
      </c>
      <c r="L232" s="38">
        <f t="shared" si="26"/>
        <v>382953</v>
      </c>
      <c r="M232" s="39" t="str">
        <f t="shared" si="23"/>
        <v>PARA G(SIGMA,MO:NI:RE:RE:NI;0),,  2*GSIGMO+16*GSIGRE+12*GSIGNI+382953;,, N  !</v>
      </c>
      <c r="N232" s="37">
        <v>2.8E-3</v>
      </c>
      <c r="Q232" s="60"/>
      <c r="S232" s="60"/>
    </row>
    <row r="233" spans="1:19" s="37" customFormat="1" ht="13.2">
      <c r="A233" s="37">
        <f t="shared" si="21"/>
        <v>0.26666666666666666</v>
      </c>
      <c r="B233" s="37">
        <f t="shared" si="24"/>
        <v>0.53333333333333333</v>
      </c>
      <c r="C233" s="37">
        <f t="shared" si="25"/>
        <v>0.2</v>
      </c>
      <c r="D233" s="37">
        <f t="shared" si="27"/>
        <v>218</v>
      </c>
      <c r="E233" s="37" t="s">
        <v>17</v>
      </c>
      <c r="F233" s="37" t="s">
        <v>17</v>
      </c>
      <c r="G233" s="37" t="s">
        <v>20</v>
      </c>
      <c r="H233" s="37" t="s">
        <v>15</v>
      </c>
      <c r="I233" s="37" t="s">
        <v>20</v>
      </c>
      <c r="J233" s="37">
        <v>-311.77820000000003</v>
      </c>
      <c r="K233" s="38">
        <f t="shared" si="22"/>
        <v>17663.448403197024</v>
      </c>
      <c r="L233" s="38">
        <f t="shared" si="26"/>
        <v>529903</v>
      </c>
      <c r="M233" s="39" t="str">
        <f t="shared" si="23"/>
        <v>PARA G(SIGMA,NI:NI:RE:MO:RE;0),,  8*GSIGMO+16*GSIGRE+6*GSIGNI+529903;,, N  !</v>
      </c>
      <c r="N233" s="37">
        <v>1.1316999999999999</v>
      </c>
      <c r="Q233" s="60"/>
      <c r="S233" s="60"/>
    </row>
    <row r="234" spans="1:19" s="37" customFormat="1" ht="13.2">
      <c r="A234" s="37">
        <f t="shared" si="21"/>
        <v>6.6666666666666666E-2</v>
      </c>
      <c r="B234" s="37">
        <f t="shared" si="24"/>
        <v>0.53333333333333333</v>
      </c>
      <c r="C234" s="37">
        <f t="shared" si="25"/>
        <v>0.4</v>
      </c>
      <c r="D234" s="37">
        <f t="shared" si="27"/>
        <v>219</v>
      </c>
      <c r="E234" s="37" t="s">
        <v>15</v>
      </c>
      <c r="F234" s="37" t="s">
        <v>17</v>
      </c>
      <c r="G234" s="37" t="s">
        <v>20</v>
      </c>
      <c r="H234" s="37" t="s">
        <v>17</v>
      </c>
      <c r="I234" s="37" t="s">
        <v>20</v>
      </c>
      <c r="J234" s="37">
        <v>-281.89539000000002</v>
      </c>
      <c r="K234" s="38">
        <f t="shared" si="22"/>
        <v>7341.1137211420346</v>
      </c>
      <c r="L234" s="38">
        <f t="shared" si="26"/>
        <v>220233</v>
      </c>
      <c r="M234" s="39" t="str">
        <f t="shared" si="23"/>
        <v>PARA G(SIGMA,MO:NI:RE:NI:RE;0),,  2*GSIGMO+16*GSIGRE+12*GSIGNI+220233;,, N  !</v>
      </c>
      <c r="N234" s="37">
        <v>1.4800000000000001E-2</v>
      </c>
      <c r="Q234" s="60"/>
      <c r="S234" s="60"/>
    </row>
    <row r="235" spans="1:19" s="37" customFormat="1" ht="13.2">
      <c r="A235" s="37">
        <f t="shared" si="21"/>
        <v>0.13333333333333333</v>
      </c>
      <c r="B235" s="37">
        <f t="shared" si="24"/>
        <v>0.53333333333333333</v>
      </c>
      <c r="C235" s="37">
        <f t="shared" si="25"/>
        <v>0.33333333333333331</v>
      </c>
      <c r="D235" s="37">
        <f t="shared" si="27"/>
        <v>220</v>
      </c>
      <c r="E235" s="37" t="s">
        <v>17</v>
      </c>
      <c r="F235" s="37" t="s">
        <v>15</v>
      </c>
      <c r="G235" s="37" t="s">
        <v>20</v>
      </c>
      <c r="H235" s="37" t="s">
        <v>17</v>
      </c>
      <c r="I235" s="37" t="s">
        <v>20</v>
      </c>
      <c r="J235" s="37">
        <v>-295.58193999999997</v>
      </c>
      <c r="K235" s="38">
        <f t="shared" si="22"/>
        <v>-1200.3703536522542</v>
      </c>
      <c r="L235" s="38">
        <f t="shared" si="26"/>
        <v>-36011</v>
      </c>
      <c r="M235" s="39" t="str">
        <f t="shared" si="23"/>
        <v>PARA G(SIGMA,NI:MO:RE:NI:RE;0),,  4*GSIGMO+16*GSIGRE+10*GSIGNI+-36011;,, N  !</v>
      </c>
      <c r="N235" s="37">
        <v>5.7999999999999996E-3</v>
      </c>
      <c r="Q235" s="60"/>
      <c r="S235" s="60"/>
    </row>
    <row r="236" spans="1:19" s="37" customFormat="1" ht="13.2">
      <c r="A236" s="37">
        <f t="shared" si="21"/>
        <v>0.33333333333333331</v>
      </c>
      <c r="B236" s="37">
        <f t="shared" si="24"/>
        <v>0.53333333333333333</v>
      </c>
      <c r="C236" s="37">
        <f t="shared" si="25"/>
        <v>0.13333333333333333</v>
      </c>
      <c r="D236" s="37">
        <f t="shared" si="27"/>
        <v>221</v>
      </c>
      <c r="E236" s="37" t="s">
        <v>15</v>
      </c>
      <c r="F236" s="37" t="s">
        <v>17</v>
      </c>
      <c r="G236" s="37" t="s">
        <v>20</v>
      </c>
      <c r="H236" s="37" t="s">
        <v>15</v>
      </c>
      <c r="I236" s="37" t="s">
        <v>20</v>
      </c>
      <c r="J236" s="37">
        <v>-321.63504999999998</v>
      </c>
      <c r="K236" s="38">
        <f t="shared" si="22"/>
        <v>21438.988622889097</v>
      </c>
      <c r="L236" s="38">
        <f t="shared" si="26"/>
        <v>643170</v>
      </c>
      <c r="M236" s="39" t="str">
        <f t="shared" si="23"/>
        <v>PARA G(SIGMA,MO:NI:RE:MO:RE;0),,  10*GSIGMO+16*GSIGRE+4*GSIGNI+643170;,, N  !</v>
      </c>
      <c r="N236" s="37">
        <v>3.0000000000000001E-3</v>
      </c>
      <c r="Q236" s="60"/>
      <c r="S236" s="60"/>
    </row>
    <row r="237" spans="1:19" s="37" customFormat="1" ht="13.2">
      <c r="A237" s="37">
        <f t="shared" si="21"/>
        <v>0.2</v>
      </c>
      <c r="B237" s="37">
        <f t="shared" si="24"/>
        <v>0.53333333333333333</v>
      </c>
      <c r="C237" s="37">
        <f t="shared" si="25"/>
        <v>0.26666666666666666</v>
      </c>
      <c r="D237" s="37">
        <f t="shared" si="27"/>
        <v>222</v>
      </c>
      <c r="E237" s="37" t="s">
        <v>15</v>
      </c>
      <c r="F237" s="37" t="s">
        <v>15</v>
      </c>
      <c r="G237" s="37" t="s">
        <v>20</v>
      </c>
      <c r="H237" s="37" t="s">
        <v>17</v>
      </c>
      <c r="I237" s="37" t="s">
        <v>20</v>
      </c>
      <c r="J237" s="37">
        <v>-305.94826999999998</v>
      </c>
      <c r="K237" s="38">
        <f t="shared" si="22"/>
        <v>936.58785242107956</v>
      </c>
      <c r="L237" s="38">
        <f t="shared" si="26"/>
        <v>28098</v>
      </c>
      <c r="M237" s="39" t="str">
        <f t="shared" si="23"/>
        <v>PARA G(SIGMA,MO:MO:RE:NI:RE;0),,  6*GSIGMO+16*GSIGRE+8*GSIGNI+28098;,, N  !</v>
      </c>
      <c r="N237" s="37">
        <v>1.2999999999999999E-3</v>
      </c>
      <c r="Q237" s="60"/>
      <c r="S237" s="60"/>
    </row>
    <row r="238" spans="1:19" s="37" customFormat="1" ht="13.2">
      <c r="A238" s="37">
        <f t="shared" si="21"/>
        <v>0.4</v>
      </c>
      <c r="B238" s="37">
        <f t="shared" si="24"/>
        <v>0.53333333333333333</v>
      </c>
      <c r="C238" s="37">
        <f t="shared" si="25"/>
        <v>6.6666666666666666E-2</v>
      </c>
      <c r="D238" s="37">
        <f t="shared" si="27"/>
        <v>223</v>
      </c>
      <c r="E238" s="37" t="s">
        <v>17</v>
      </c>
      <c r="F238" s="37" t="s">
        <v>15</v>
      </c>
      <c r="G238" s="37" t="s">
        <v>20</v>
      </c>
      <c r="H238" s="37" t="s">
        <v>15</v>
      </c>
      <c r="I238" s="37" t="s">
        <v>20</v>
      </c>
      <c r="J238" s="37">
        <v>-336.60491000000002</v>
      </c>
      <c r="K238" s="38">
        <f t="shared" si="22"/>
        <v>8770.1419746926767</v>
      </c>
      <c r="L238" s="38">
        <f t="shared" si="26"/>
        <v>263104</v>
      </c>
      <c r="M238" s="39" t="str">
        <f t="shared" si="23"/>
        <v>PARA G(SIGMA,NI:MO:RE:MO:RE;0),,  12*GSIGMO+16*GSIGRE+2*GSIGNI+263104;,, N  !</v>
      </c>
      <c r="N238" s="37">
        <v>6.9999999999999999E-4</v>
      </c>
      <c r="Q238" s="60"/>
      <c r="S238" s="60"/>
    </row>
    <row r="239" spans="1:19" s="37" customFormat="1" ht="13.2">
      <c r="A239" s="37">
        <f t="shared" si="21"/>
        <v>0.33333333333333331</v>
      </c>
      <c r="B239" s="37">
        <f t="shared" si="24"/>
        <v>0.53333333333333333</v>
      </c>
      <c r="C239" s="37">
        <f t="shared" si="25"/>
        <v>0.13333333333333333</v>
      </c>
      <c r="D239" s="37">
        <f t="shared" si="27"/>
        <v>224</v>
      </c>
      <c r="E239" s="37" t="s">
        <v>15</v>
      </c>
      <c r="F239" s="37" t="s">
        <v>17</v>
      </c>
      <c r="G239" s="37" t="s">
        <v>15</v>
      </c>
      <c r="H239" s="37" t="s">
        <v>20</v>
      </c>
      <c r="I239" s="37" t="s">
        <v>20</v>
      </c>
      <c r="J239" s="37">
        <v>-324.21852999999999</v>
      </c>
      <c r="K239" s="38">
        <f t="shared" si="22"/>
        <v>13130.038594343847</v>
      </c>
      <c r="L239" s="38">
        <f t="shared" si="26"/>
        <v>393901</v>
      </c>
      <c r="M239" s="39" t="str">
        <f t="shared" si="23"/>
        <v>PARA G(SIGMA,MO:NI:MO:RE:RE;0),,  10*GSIGMO+16*GSIGRE+4*GSIGNI+393901;,, N  !</v>
      </c>
      <c r="N239" s="37">
        <v>7.4999999999999997E-3</v>
      </c>
      <c r="Q239" s="60"/>
      <c r="S239" s="60"/>
    </row>
    <row r="240" spans="1:19" s="37" customFormat="1" ht="13.2">
      <c r="A240" s="37">
        <f t="shared" si="21"/>
        <v>0.4</v>
      </c>
      <c r="B240" s="37">
        <f t="shared" si="24"/>
        <v>0.53333333333333333</v>
      </c>
      <c r="C240" s="37">
        <f t="shared" si="25"/>
        <v>6.6666666666666666E-2</v>
      </c>
      <c r="D240" s="37">
        <f t="shared" si="27"/>
        <v>225</v>
      </c>
      <c r="E240" s="37" t="s">
        <v>17</v>
      </c>
      <c r="F240" s="37" t="s">
        <v>15</v>
      </c>
      <c r="G240" s="37" t="s">
        <v>15</v>
      </c>
      <c r="H240" s="37" t="s">
        <v>20</v>
      </c>
      <c r="I240" s="37" t="s">
        <v>20</v>
      </c>
      <c r="J240" s="37">
        <v>-339.46508</v>
      </c>
      <c r="K240" s="38">
        <f t="shared" si="22"/>
        <v>-428.69432485054216</v>
      </c>
      <c r="L240" s="38">
        <f t="shared" si="26"/>
        <v>-12861</v>
      </c>
      <c r="M240" s="39" t="str">
        <f t="shared" si="23"/>
        <v>PARA G(SIGMA,NI:MO:MO:RE:RE;0),,  12*GSIGMO+16*GSIGRE+2*GSIGNI+-12861;,, N  !</v>
      </c>
      <c r="N240" s="37">
        <v>6.7999999999999996E-3</v>
      </c>
      <c r="Q240" s="60"/>
      <c r="S240" s="60"/>
    </row>
    <row r="241" spans="1:19" s="37" customFormat="1" ht="13.2">
      <c r="A241" s="37">
        <f t="shared" ref="A241:A258" si="28">(IF(E241=$A$14,1,0)*E$14+IF(F241=$A$14,1,0)*F$14+IF(G241=$A$14,1,0)*G$14+IF(H241=$A$14,1,0)*H$14+IF(I241=$A$14,1,0)*I$14)/SUM(E$14:I$14)</f>
        <v>0.26666666666666666</v>
      </c>
      <c r="B241" s="37">
        <f t="shared" si="24"/>
        <v>0.53333333333333333</v>
      </c>
      <c r="C241" s="37">
        <f t="shared" si="25"/>
        <v>0.2</v>
      </c>
      <c r="D241" s="37">
        <f t="shared" si="27"/>
        <v>226</v>
      </c>
      <c r="E241" s="37" t="s">
        <v>17</v>
      </c>
      <c r="F241" s="37" t="s">
        <v>17</v>
      </c>
      <c r="G241" s="37" t="s">
        <v>15</v>
      </c>
      <c r="H241" s="37" t="s">
        <v>20</v>
      </c>
      <c r="I241" s="37" t="s">
        <v>20</v>
      </c>
      <c r="J241" s="37">
        <v>-314.48764999999997</v>
      </c>
      <c r="K241" s="38">
        <f t="shared" si="22"/>
        <v>8949.3555304666588</v>
      </c>
      <c r="L241" s="38">
        <f t="shared" si="26"/>
        <v>268481</v>
      </c>
      <c r="M241" s="39" t="str">
        <f t="shared" si="23"/>
        <v>PARA G(SIGMA,NI:NI:MO:RE:RE;0),,  8*GSIGMO+16*GSIGRE+6*GSIGNI+268481;,, N  !</v>
      </c>
      <c r="N241" s="37">
        <v>0.27789999999999998</v>
      </c>
      <c r="Q241" s="60"/>
      <c r="S241" s="60"/>
    </row>
    <row r="242" spans="1:19" s="37" customFormat="1" ht="13.2">
      <c r="A242" s="37">
        <f t="shared" si="28"/>
        <v>6.6666666666666666E-2</v>
      </c>
      <c r="B242" s="37">
        <f t="shared" si="24"/>
        <v>0.53333333333333333</v>
      </c>
      <c r="C242" s="37">
        <f t="shared" si="25"/>
        <v>0.4</v>
      </c>
      <c r="D242" s="37">
        <f t="shared" si="27"/>
        <v>227</v>
      </c>
      <c r="E242" s="37" t="s">
        <v>15</v>
      </c>
      <c r="F242" s="37" t="s">
        <v>17</v>
      </c>
      <c r="G242" s="37" t="s">
        <v>17</v>
      </c>
      <c r="H242" s="37" t="s">
        <v>20</v>
      </c>
      <c r="I242" s="37" t="s">
        <v>20</v>
      </c>
      <c r="J242" s="37">
        <v>-276.43682999999999</v>
      </c>
      <c r="K242" s="38">
        <f t="shared" si="22"/>
        <v>24896.853369916509</v>
      </c>
      <c r="L242" s="38">
        <f t="shared" si="26"/>
        <v>746906</v>
      </c>
      <c r="M242" s="39" t="str">
        <f t="shared" si="23"/>
        <v>PARA G(SIGMA,MO:NI:NI:RE:RE;0),,  2*GSIGMO+16*GSIGRE+12*GSIGNI+746906;,, N  !</v>
      </c>
      <c r="N242" s="37">
        <v>-3.8E-3</v>
      </c>
      <c r="Q242" s="60"/>
      <c r="S242" s="60"/>
    </row>
    <row r="243" spans="1:19" s="37" customFormat="1" ht="13.2">
      <c r="A243" s="37">
        <f t="shared" si="28"/>
        <v>0.2</v>
      </c>
      <c r="B243" s="37">
        <f t="shared" si="24"/>
        <v>0.53333333333333333</v>
      </c>
      <c r="C243" s="37">
        <f t="shared" si="25"/>
        <v>0.26666666666666666</v>
      </c>
      <c r="D243" s="37">
        <f t="shared" si="27"/>
        <v>228</v>
      </c>
      <c r="E243" s="37" t="s">
        <v>15</v>
      </c>
      <c r="F243" s="37" t="s">
        <v>15</v>
      </c>
      <c r="G243" s="37" t="s">
        <v>17</v>
      </c>
      <c r="H243" s="37" t="s">
        <v>20</v>
      </c>
      <c r="I243" s="37" t="s">
        <v>20</v>
      </c>
      <c r="J243" s="37">
        <v>-301.38450999999998</v>
      </c>
      <c r="K243" s="38">
        <f t="shared" si="22"/>
        <v>15614.485023010135</v>
      </c>
      <c r="L243" s="38">
        <f t="shared" si="26"/>
        <v>468435</v>
      </c>
      <c r="M243" s="39" t="str">
        <f t="shared" si="23"/>
        <v>PARA G(SIGMA,MO:MO:NI:RE:RE;0),,  6*GSIGMO+16*GSIGRE+8*GSIGNI+468435;,, N  !</v>
      </c>
      <c r="N243" s="37">
        <v>-5.0000000000000001E-4</v>
      </c>
      <c r="Q243" s="60"/>
      <c r="S243" s="60"/>
    </row>
    <row r="244" spans="1:19" s="37" customFormat="1" ht="13.2">
      <c r="A244" s="37">
        <f t="shared" si="28"/>
        <v>0.13333333333333333</v>
      </c>
      <c r="B244" s="37">
        <f t="shared" si="24"/>
        <v>0.53333333333333333</v>
      </c>
      <c r="C244" s="37">
        <f t="shared" si="25"/>
        <v>0.33333333333333331</v>
      </c>
      <c r="D244" s="37">
        <f t="shared" si="27"/>
        <v>229</v>
      </c>
      <c r="E244" s="37" t="s">
        <v>17</v>
      </c>
      <c r="F244" s="37" t="s">
        <v>15</v>
      </c>
      <c r="G244" s="37" t="s">
        <v>17</v>
      </c>
      <c r="H244" s="37" t="s">
        <v>20</v>
      </c>
      <c r="I244" s="37" t="s">
        <v>20</v>
      </c>
      <c r="J244" s="37">
        <v>-292.60854</v>
      </c>
      <c r="K244" s="38">
        <f t="shared" si="22"/>
        <v>8362.6345911804165</v>
      </c>
      <c r="L244" s="38">
        <f t="shared" si="26"/>
        <v>250879</v>
      </c>
      <c r="M244" s="39" t="str">
        <f t="shared" si="23"/>
        <v>PARA G(SIGMA,NI:MO:NI:RE:RE;0),,  4*GSIGMO+16*GSIGRE+10*GSIGNI+250879;,, N  !</v>
      </c>
      <c r="N244" s="37">
        <v>-8.0000000000000004E-4</v>
      </c>
      <c r="Q244" s="60"/>
      <c r="S244" s="60"/>
    </row>
    <row r="245" spans="1:19" s="37" customFormat="1" ht="13.2">
      <c r="A245" s="37">
        <f t="shared" si="28"/>
        <v>0.26666666666666666</v>
      </c>
      <c r="B245" s="37">
        <f t="shared" si="24"/>
        <v>0.6</v>
      </c>
      <c r="C245" s="37">
        <f t="shared" si="25"/>
        <v>0.13333333333333333</v>
      </c>
      <c r="D245" s="37">
        <f t="shared" si="27"/>
        <v>230</v>
      </c>
      <c r="E245" s="37" t="s">
        <v>20</v>
      </c>
      <c r="F245" s="37" t="s">
        <v>17</v>
      </c>
      <c r="G245" s="37" t="s">
        <v>20</v>
      </c>
      <c r="H245" s="37" t="s">
        <v>20</v>
      </c>
      <c r="I245" s="37" t="s">
        <v>15</v>
      </c>
      <c r="J245" s="37">
        <v>-327.85399000000001</v>
      </c>
      <c r="K245" s="38">
        <f t="shared" si="22"/>
        <v>10693.84909424217</v>
      </c>
      <c r="L245" s="38">
        <f t="shared" si="26"/>
        <v>320815</v>
      </c>
      <c r="M245" s="39" t="str">
        <f t="shared" si="23"/>
        <v>PARA G(SIGMA,RE:NI:RE:RE:MO;0),,  8*GSIGMO+18*GSIGRE+4*GSIGNI+320815;,, N  !</v>
      </c>
      <c r="N245" s="37">
        <v>0.19539999999999999</v>
      </c>
      <c r="Q245" s="60"/>
      <c r="S245" s="60"/>
    </row>
    <row r="246" spans="1:19" s="37" customFormat="1" ht="13.2">
      <c r="A246" s="37">
        <f t="shared" si="28"/>
        <v>0.13333333333333333</v>
      </c>
      <c r="B246" s="37">
        <f t="shared" si="24"/>
        <v>0.6</v>
      </c>
      <c r="C246" s="37">
        <f t="shared" si="25"/>
        <v>0.26666666666666666</v>
      </c>
      <c r="D246" s="37">
        <f t="shared" si="27"/>
        <v>231</v>
      </c>
      <c r="E246" s="37" t="s">
        <v>20</v>
      </c>
      <c r="F246" s="37" t="s">
        <v>15</v>
      </c>
      <c r="G246" s="37" t="s">
        <v>20</v>
      </c>
      <c r="H246" s="37" t="s">
        <v>20</v>
      </c>
      <c r="I246" s="37" t="s">
        <v>17</v>
      </c>
      <c r="J246" s="37">
        <v>-307.05101999999999</v>
      </c>
      <c r="K246" s="38">
        <f t="shared" si="22"/>
        <v>6646.0626604607442</v>
      </c>
      <c r="L246" s="38">
        <f t="shared" si="26"/>
        <v>199382</v>
      </c>
      <c r="M246" s="39" t="str">
        <f t="shared" si="23"/>
        <v>PARA G(SIGMA,RE:MO:RE:RE:NI;0),,  4*GSIGMO+18*GSIGRE+8*GSIGNI+199382;,, N  !</v>
      </c>
      <c r="N246" s="37">
        <v>0.49280000000000002</v>
      </c>
      <c r="Q246" s="60"/>
      <c r="S246" s="60"/>
    </row>
    <row r="247" spans="1:19" s="37" customFormat="1" ht="13.2">
      <c r="A247" s="37">
        <f t="shared" si="28"/>
        <v>0.13333333333333333</v>
      </c>
      <c r="B247" s="37">
        <f t="shared" si="24"/>
        <v>0.6</v>
      </c>
      <c r="C247" s="37">
        <f t="shared" si="25"/>
        <v>0.26666666666666666</v>
      </c>
      <c r="D247" s="37">
        <f t="shared" si="27"/>
        <v>232</v>
      </c>
      <c r="E247" s="37" t="s">
        <v>20</v>
      </c>
      <c r="F247" s="37" t="s">
        <v>15</v>
      </c>
      <c r="G247" s="37" t="s">
        <v>20</v>
      </c>
      <c r="H247" s="37" t="s">
        <v>17</v>
      </c>
      <c r="I247" s="37" t="s">
        <v>20</v>
      </c>
      <c r="J247" s="37">
        <v>-309.26510000000002</v>
      </c>
      <c r="K247" s="38">
        <f t="shared" si="22"/>
        <v>-474.82857121185413</v>
      </c>
      <c r="L247" s="38">
        <f t="shared" si="26"/>
        <v>-14245</v>
      </c>
      <c r="M247" s="39" t="str">
        <f t="shared" si="23"/>
        <v>PARA G(SIGMA,RE:MO:RE:NI:RE;0),,  4*GSIGMO+18*GSIGRE+8*GSIGNI+-14245;,, N  !</v>
      </c>
      <c r="N247" s="37">
        <v>-1E-4</v>
      </c>
      <c r="Q247" s="60"/>
      <c r="S247" s="60"/>
    </row>
    <row r="248" spans="1:19" s="37" customFormat="1" ht="13.2">
      <c r="A248" s="37">
        <f t="shared" si="28"/>
        <v>0.26666666666666666</v>
      </c>
      <c r="B248" s="37">
        <f t="shared" si="24"/>
        <v>0.6</v>
      </c>
      <c r="C248" s="37">
        <f t="shared" si="25"/>
        <v>0.13333333333333333</v>
      </c>
      <c r="D248" s="37">
        <f t="shared" si="27"/>
        <v>233</v>
      </c>
      <c r="E248" s="37" t="s">
        <v>20</v>
      </c>
      <c r="F248" s="37" t="s">
        <v>17</v>
      </c>
      <c r="G248" s="37" t="s">
        <v>20</v>
      </c>
      <c r="H248" s="37" t="s">
        <v>15</v>
      </c>
      <c r="I248" s="37" t="s">
        <v>20</v>
      </c>
      <c r="J248" s="37">
        <v>-324.70800000000003</v>
      </c>
      <c r="K248" s="38">
        <f t="shared" si="22"/>
        <v>20811.935435263975</v>
      </c>
      <c r="L248" s="38">
        <f t="shared" si="26"/>
        <v>624358</v>
      </c>
      <c r="M248" s="39" t="str">
        <f t="shared" si="23"/>
        <v>PARA G(SIGMA,RE:NI:RE:MO:RE;0),,  8*GSIGMO+18*GSIGRE+4*GSIGNI+624358;,, N  !</v>
      </c>
      <c r="N248" s="37">
        <v>4.8399999999999999E-2</v>
      </c>
      <c r="Q248" s="60"/>
      <c r="S248" s="60"/>
    </row>
    <row r="249" spans="1:19" s="37" customFormat="1" ht="13.2">
      <c r="A249" s="37">
        <f t="shared" si="28"/>
        <v>0.26666666666666666</v>
      </c>
      <c r="B249" s="37">
        <f t="shared" si="24"/>
        <v>0.6</v>
      </c>
      <c r="C249" s="37">
        <f t="shared" si="25"/>
        <v>0.13333333333333333</v>
      </c>
      <c r="D249" s="37">
        <f t="shared" si="27"/>
        <v>234</v>
      </c>
      <c r="E249" s="37" t="s">
        <v>20</v>
      </c>
      <c r="F249" s="37" t="s">
        <v>17</v>
      </c>
      <c r="G249" s="37" t="s">
        <v>15</v>
      </c>
      <c r="H249" s="37" t="s">
        <v>20</v>
      </c>
      <c r="I249" s="37" t="s">
        <v>20</v>
      </c>
      <c r="J249" s="37">
        <v>-327.39071999999999</v>
      </c>
      <c r="K249" s="38">
        <f t="shared" si="22"/>
        <v>12183.811191771245</v>
      </c>
      <c r="L249" s="38">
        <f t="shared" si="26"/>
        <v>365514</v>
      </c>
      <c r="M249" s="39" t="str">
        <f t="shared" si="23"/>
        <v>PARA G(SIGMA,RE:NI:MO:RE:RE;0),,  8*GSIGMO+18*GSIGRE+4*GSIGNI+365514;,, N  !</v>
      </c>
      <c r="N249" s="37">
        <v>0.79700000000000004</v>
      </c>
      <c r="Q249" s="60"/>
      <c r="S249" s="60"/>
    </row>
    <row r="250" spans="1:19" s="37" customFormat="1" ht="13.2">
      <c r="A250" s="37">
        <f t="shared" si="28"/>
        <v>0.13333333333333333</v>
      </c>
      <c r="B250" s="37">
        <f t="shared" si="24"/>
        <v>0.6</v>
      </c>
      <c r="C250" s="37">
        <f t="shared" si="25"/>
        <v>0.26666666666666666</v>
      </c>
      <c r="D250" s="37">
        <f t="shared" si="27"/>
        <v>235</v>
      </c>
      <c r="E250" s="37" t="s">
        <v>20</v>
      </c>
      <c r="F250" s="37" t="s">
        <v>15</v>
      </c>
      <c r="G250" s="37" t="s">
        <v>17</v>
      </c>
      <c r="H250" s="37" t="s">
        <v>20</v>
      </c>
      <c r="I250" s="37" t="s">
        <v>20</v>
      </c>
      <c r="J250" s="37">
        <v>-304.68419</v>
      </c>
      <c r="K250" s="38">
        <f t="shared" si="22"/>
        <v>14258.226174814203</v>
      </c>
      <c r="L250" s="38">
        <f t="shared" si="26"/>
        <v>427747</v>
      </c>
      <c r="M250" s="39" t="str">
        <f t="shared" si="23"/>
        <v>PARA G(SIGMA,RE:MO:NI:RE:RE;0),,  4*GSIGMO+18*GSIGRE+8*GSIGNI+427747;,, N  !</v>
      </c>
      <c r="N250" s="37">
        <v>-8.0000000000000004E-4</v>
      </c>
      <c r="Q250" s="60"/>
      <c r="S250" s="60"/>
    </row>
    <row r="251" spans="1:19" s="37" customFormat="1" ht="13.2">
      <c r="A251" s="37">
        <f t="shared" si="28"/>
        <v>6.6666666666666666E-2</v>
      </c>
      <c r="B251" s="37">
        <f t="shared" si="24"/>
        <v>0.66666666666666663</v>
      </c>
      <c r="C251" s="37">
        <f t="shared" si="25"/>
        <v>0.26666666666666666</v>
      </c>
      <c r="D251" s="37">
        <f t="shared" si="27"/>
        <v>236</v>
      </c>
      <c r="E251" s="37" t="s">
        <v>15</v>
      </c>
      <c r="F251" s="37" t="s">
        <v>20</v>
      </c>
      <c r="G251" s="37" t="s">
        <v>20</v>
      </c>
      <c r="H251" s="37" t="s">
        <v>20</v>
      </c>
      <c r="I251" s="37" t="s">
        <v>17</v>
      </c>
      <c r="J251" s="37">
        <v>-309.40528</v>
      </c>
      <c r="K251" s="38">
        <f t="shared" si="22"/>
        <v>8330.4495830804881</v>
      </c>
      <c r="L251" s="38">
        <f t="shared" si="26"/>
        <v>249913</v>
      </c>
      <c r="M251" s="39" t="str">
        <f t="shared" si="23"/>
        <v>PARA G(SIGMA,MO:RE:RE:RE:NI;0),,  2*GSIGMO+20*GSIGRE+8*GSIGNI+249913;,, N  !</v>
      </c>
      <c r="N251" s="37">
        <v>0.22689999999999999</v>
      </c>
      <c r="Q251" s="60"/>
      <c r="S251" s="60"/>
    </row>
    <row r="252" spans="1:19" s="37" customFormat="1" ht="13.2">
      <c r="A252" s="37">
        <f t="shared" si="28"/>
        <v>0.26666666666666666</v>
      </c>
      <c r="B252" s="37">
        <f t="shared" si="24"/>
        <v>0.66666666666666663</v>
      </c>
      <c r="C252" s="37">
        <f t="shared" si="25"/>
        <v>6.6666666666666666E-2</v>
      </c>
      <c r="D252" s="37">
        <f t="shared" si="27"/>
        <v>237</v>
      </c>
      <c r="E252" s="37" t="s">
        <v>17</v>
      </c>
      <c r="F252" s="37" t="s">
        <v>20</v>
      </c>
      <c r="G252" s="37" t="s">
        <v>20</v>
      </c>
      <c r="H252" s="37" t="s">
        <v>20</v>
      </c>
      <c r="I252" s="37" t="s">
        <v>15</v>
      </c>
      <c r="J252" s="37">
        <v>-345.20341000000002</v>
      </c>
      <c r="K252" s="38">
        <f t="shared" si="22"/>
        <v>-371.98011579789028</v>
      </c>
      <c r="L252" s="38">
        <f t="shared" si="26"/>
        <v>-11159</v>
      </c>
      <c r="M252" s="39" t="str">
        <f t="shared" si="23"/>
        <v>PARA G(SIGMA,NI:RE:RE:RE:MO;0),,  8*GSIGMO+20*GSIGRE+2*GSIGNI+-11159;,, N  !</v>
      </c>
      <c r="N252" s="37">
        <v>-1E-4</v>
      </c>
      <c r="Q252" s="60"/>
      <c r="S252" s="60"/>
    </row>
    <row r="253" spans="1:19" s="37" customFormat="1" ht="13.2">
      <c r="A253" s="37">
        <f t="shared" si="28"/>
        <v>6.6666666666666666E-2</v>
      </c>
      <c r="B253" s="37">
        <f t="shared" si="24"/>
        <v>0.66666666666666663</v>
      </c>
      <c r="C253" s="37">
        <f t="shared" si="25"/>
        <v>0.26666666666666666</v>
      </c>
      <c r="D253" s="37">
        <f t="shared" si="27"/>
        <v>238</v>
      </c>
      <c r="E253" s="37" t="s">
        <v>15</v>
      </c>
      <c r="F253" s="37" t="s">
        <v>20</v>
      </c>
      <c r="G253" s="37" t="s">
        <v>20</v>
      </c>
      <c r="H253" s="37" t="s">
        <v>17</v>
      </c>
      <c r="I253" s="37" t="s">
        <v>20</v>
      </c>
      <c r="J253" s="37">
        <v>-311.11209000000002</v>
      </c>
      <c r="K253" s="38">
        <f t="shared" si="22"/>
        <v>2841.0325958301955</v>
      </c>
      <c r="L253" s="38">
        <f t="shared" si="26"/>
        <v>85231</v>
      </c>
      <c r="M253" s="39" t="str">
        <f t="shared" si="23"/>
        <v>PARA G(SIGMA,MO:RE:RE:NI:RE;0),,  2*GSIGMO+20*GSIGRE+8*GSIGNI+85231;,, N  !</v>
      </c>
      <c r="N253" s="37">
        <v>-8.9999999999999998E-4</v>
      </c>
      <c r="Q253" s="60"/>
      <c r="S253" s="60"/>
    </row>
    <row r="254" spans="1:19" s="37" customFormat="1" ht="13.2">
      <c r="A254" s="37">
        <f t="shared" si="28"/>
        <v>0.26666666666666666</v>
      </c>
      <c r="B254" s="37">
        <f t="shared" si="24"/>
        <v>0.66666666666666663</v>
      </c>
      <c r="C254" s="37">
        <f t="shared" si="25"/>
        <v>6.6666666666666666E-2</v>
      </c>
      <c r="D254" s="37">
        <f t="shared" si="27"/>
        <v>239</v>
      </c>
      <c r="E254" s="37" t="s">
        <v>17</v>
      </c>
      <c r="F254" s="37" t="s">
        <v>20</v>
      </c>
      <c r="G254" s="37" t="s">
        <v>20</v>
      </c>
      <c r="H254" s="37" t="s">
        <v>15</v>
      </c>
      <c r="I254" s="37" t="s">
        <v>20</v>
      </c>
      <c r="J254" s="37">
        <v>-342.08048000000002</v>
      </c>
      <c r="K254" s="38">
        <f t="shared" si="22"/>
        <v>9671.9409955110968</v>
      </c>
      <c r="L254" s="38">
        <f t="shared" si="26"/>
        <v>290158</v>
      </c>
      <c r="M254" s="39" t="str">
        <f t="shared" si="23"/>
        <v>PARA G(SIGMA,NI:RE:RE:MO:RE;0),,  8*GSIGMO+20*GSIGRE+2*GSIGNI+290158;,, N  !</v>
      </c>
      <c r="N254" s="37">
        <v>2.3999999999999998E-3</v>
      </c>
      <c r="Q254" s="60"/>
      <c r="S254" s="60"/>
    </row>
    <row r="255" spans="1:19" s="37" customFormat="1" ht="13.2">
      <c r="A255" s="37">
        <f t="shared" si="28"/>
        <v>0.26666666666666666</v>
      </c>
      <c r="B255" s="37">
        <f t="shared" si="24"/>
        <v>0.66666666666666663</v>
      </c>
      <c r="C255" s="37">
        <f t="shared" si="25"/>
        <v>6.6666666666666666E-2</v>
      </c>
      <c r="D255" s="37">
        <f t="shared" si="27"/>
        <v>240</v>
      </c>
      <c r="E255" s="37" t="s">
        <v>17</v>
      </c>
      <c r="F255" s="37" t="s">
        <v>20</v>
      </c>
      <c r="G255" s="37" t="s">
        <v>15</v>
      </c>
      <c r="H255" s="37" t="s">
        <v>20</v>
      </c>
      <c r="I255" s="37" t="s">
        <v>20</v>
      </c>
      <c r="J255" s="37">
        <v>-344.55707000000001</v>
      </c>
      <c r="K255" s="38">
        <f t="shared" si="22"/>
        <v>1706.7689983620955</v>
      </c>
      <c r="L255" s="38">
        <f t="shared" si="26"/>
        <v>51203</v>
      </c>
      <c r="M255" s="39" t="str">
        <f t="shared" si="23"/>
        <v>PARA G(SIGMA,NI:RE:MO:RE:RE;0),,  8*GSIGMO+20*GSIGRE+2*GSIGNI+51203;,, N  !</v>
      </c>
      <c r="N255" s="37">
        <v>-8.0000000000000004E-4</v>
      </c>
      <c r="Q255" s="60"/>
      <c r="S255" s="60"/>
    </row>
    <row r="256" spans="1:19" s="37" customFormat="1" ht="13.2">
      <c r="A256" s="37">
        <f t="shared" si="28"/>
        <v>6.6666666666666666E-2</v>
      </c>
      <c r="B256" s="37">
        <f t="shared" si="24"/>
        <v>0.66666666666666663</v>
      </c>
      <c r="C256" s="37">
        <f t="shared" si="25"/>
        <v>0.26666666666666666</v>
      </c>
      <c r="D256" s="37">
        <f t="shared" si="27"/>
        <v>241</v>
      </c>
      <c r="E256" s="37" t="s">
        <v>15</v>
      </c>
      <c r="F256" s="37" t="s">
        <v>20</v>
      </c>
      <c r="G256" s="37" t="s">
        <v>17</v>
      </c>
      <c r="H256" s="37" t="s">
        <v>20</v>
      </c>
      <c r="I256" s="37" t="s">
        <v>20</v>
      </c>
      <c r="J256" s="37">
        <v>-305.88051000000002</v>
      </c>
      <c r="K256" s="38">
        <f t="shared" si="22"/>
        <v>19666.762537744409</v>
      </c>
      <c r="L256" s="38">
        <f t="shared" si="26"/>
        <v>590003</v>
      </c>
      <c r="M256" s="39" t="str">
        <f t="shared" si="23"/>
        <v>PARA G(SIGMA,MO:RE:NI:RE:RE;0),,  2*GSIGMO+20*GSIGRE+8*GSIGNI+590003;,, N  !</v>
      </c>
      <c r="N256" s="37">
        <v>5.0000000000000001E-4</v>
      </c>
      <c r="Q256" s="60"/>
      <c r="S256" s="60"/>
    </row>
    <row r="257" spans="1:19" s="37" customFormat="1" ht="13.2">
      <c r="A257" s="37">
        <f t="shared" si="28"/>
        <v>6.6666666666666666E-2</v>
      </c>
      <c r="B257" s="37">
        <f t="shared" si="24"/>
        <v>0.8</v>
      </c>
      <c r="C257" s="37">
        <f t="shared" si="25"/>
        <v>0.13333333333333333</v>
      </c>
      <c r="D257" s="37">
        <f t="shared" si="27"/>
        <v>242</v>
      </c>
      <c r="E257" s="37" t="s">
        <v>15</v>
      </c>
      <c r="F257" s="37" t="s">
        <v>17</v>
      </c>
      <c r="G257" s="37" t="s">
        <v>20</v>
      </c>
      <c r="H257" s="37" t="s">
        <v>20</v>
      </c>
      <c r="I257" s="37" t="s">
        <v>20</v>
      </c>
      <c r="J257" s="37">
        <v>-335.08634999999998</v>
      </c>
      <c r="K257" s="38">
        <f t="shared" si="22"/>
        <v>15201.609183234246</v>
      </c>
      <c r="L257" s="38">
        <f t="shared" si="26"/>
        <v>456048</v>
      </c>
      <c r="M257" s="39" t="str">
        <f t="shared" si="23"/>
        <v>PARA G(SIGMA,MO:NI:RE:RE:RE;0),,  2*GSIGMO+24*GSIGRE+4*GSIGNI+456048;,, N  !</v>
      </c>
      <c r="N257" s="37">
        <v>0.7873</v>
      </c>
      <c r="Q257" s="60"/>
      <c r="S257" s="60"/>
    </row>
    <row r="258" spans="1:19" s="37" customFormat="1" ht="13.2">
      <c r="A258" s="37">
        <f t="shared" si="28"/>
        <v>0.13333333333333333</v>
      </c>
      <c r="B258" s="37">
        <f t="shared" si="24"/>
        <v>0.8</v>
      </c>
      <c r="C258" s="37">
        <f t="shared" si="25"/>
        <v>6.6666666666666666E-2</v>
      </c>
      <c r="D258" s="37">
        <f t="shared" si="27"/>
        <v>243</v>
      </c>
      <c r="E258" s="37" t="s">
        <v>17</v>
      </c>
      <c r="F258" s="37" t="s">
        <v>15</v>
      </c>
      <c r="G258" s="37" t="s">
        <v>20</v>
      </c>
      <c r="H258" s="37" t="s">
        <v>20</v>
      </c>
      <c r="I258" s="37" t="s">
        <v>20</v>
      </c>
      <c r="J258" s="37">
        <v>-349.90521999999999</v>
      </c>
      <c r="K258" s="38">
        <f t="shared" si="22"/>
        <v>3018.3743318430188</v>
      </c>
      <c r="L258" s="38">
        <f t="shared" si="26"/>
        <v>90551</v>
      </c>
      <c r="M258" s="39" t="str">
        <f t="shared" si="23"/>
        <v>PARA G(SIGMA,NI:MO:RE:RE:RE;0),,  4*GSIGMO+24*GSIGRE+2*GSIGNI+90551;,, N  !</v>
      </c>
      <c r="N258" s="37">
        <v>6.9999999999999999E-4</v>
      </c>
      <c r="Q258" s="60"/>
      <c r="S258" s="60"/>
    </row>
    <row r="259" spans="1:19" customFormat="1" ht="13.2">
      <c r="Q259" s="62"/>
      <c r="S259" s="62"/>
    </row>
    <row r="260" spans="1:19">
      <c r="A260" s="12"/>
      <c r="E260" s="12"/>
      <c r="F260" s="12"/>
      <c r="G260" s="12"/>
      <c r="H260" s="12"/>
      <c r="I260" s="12"/>
      <c r="J260" s="12"/>
      <c r="Q260" s="10"/>
      <c r="S260" s="10"/>
    </row>
    <row r="261" spans="1:19">
      <c r="A261" s="12"/>
      <c r="E261" s="12"/>
      <c r="F261" s="12"/>
      <c r="G261" s="12"/>
      <c r="H261" s="12"/>
      <c r="I261" s="12"/>
      <c r="J261" s="12"/>
      <c r="Q261" s="10"/>
      <c r="S261" s="10"/>
    </row>
    <row r="262" spans="1:19">
      <c r="A262" s="12"/>
      <c r="E262" s="12"/>
      <c r="F262" s="12"/>
      <c r="G262" s="12"/>
      <c r="H262" s="12"/>
      <c r="I262" s="12"/>
      <c r="J262" s="12"/>
      <c r="Q262" s="10"/>
      <c r="S262" s="10"/>
    </row>
    <row r="263" spans="1:19">
      <c r="A263" s="12"/>
      <c r="E263" s="12"/>
      <c r="F263" s="12"/>
      <c r="G263" s="12"/>
      <c r="H263" s="12"/>
      <c r="I263" s="12"/>
      <c r="J263" s="12"/>
      <c r="Q263" s="10"/>
      <c r="S263" s="10"/>
    </row>
    <row r="264" spans="1:19">
      <c r="A264" s="12"/>
      <c r="E264" s="12"/>
      <c r="F264" s="12"/>
      <c r="G264" s="12"/>
      <c r="H264" s="12"/>
      <c r="I264" s="12"/>
      <c r="J264" s="12"/>
      <c r="Q264" s="10"/>
      <c r="S264" s="10"/>
    </row>
    <row r="265" spans="1:19">
      <c r="A265" s="12"/>
      <c r="E265" s="12"/>
      <c r="F265" s="12"/>
      <c r="G265" s="12"/>
      <c r="H265" s="12"/>
      <c r="I265" s="12"/>
      <c r="J265" s="12"/>
      <c r="Q265" s="10"/>
      <c r="S265" s="10"/>
    </row>
    <row r="266" spans="1:19">
      <c r="A266" s="12"/>
      <c r="E266" s="12"/>
      <c r="F266" s="12"/>
      <c r="G266" s="12"/>
      <c r="H266" s="12"/>
      <c r="I266" s="12"/>
      <c r="J266" s="12"/>
      <c r="Q266" s="10"/>
      <c r="S266" s="10"/>
    </row>
    <row r="267" spans="1:19">
      <c r="A267" s="12"/>
      <c r="E267" s="12"/>
      <c r="F267" s="12"/>
      <c r="G267" s="12"/>
      <c r="H267" s="12"/>
      <c r="I267" s="12"/>
      <c r="J267" s="12"/>
      <c r="Q267" s="10"/>
      <c r="S267" s="10"/>
    </row>
    <row r="268" spans="1:19">
      <c r="A268" s="12"/>
      <c r="E268" s="12"/>
      <c r="F268" s="12"/>
      <c r="G268" s="12"/>
      <c r="H268" s="12"/>
      <c r="I268" s="12"/>
      <c r="J268" s="12"/>
      <c r="Q268" s="10"/>
      <c r="S268" s="10"/>
    </row>
    <row r="269" spans="1:19">
      <c r="A269" s="12"/>
      <c r="E269" s="12"/>
      <c r="F269" s="12"/>
      <c r="G269" s="12"/>
      <c r="H269" s="12"/>
      <c r="I269" s="12"/>
      <c r="J269" s="12"/>
      <c r="Q269" s="10"/>
      <c r="S269" s="10"/>
    </row>
    <row r="270" spans="1:19">
      <c r="A270" s="12"/>
      <c r="E270" s="12"/>
      <c r="F270" s="12"/>
      <c r="G270" s="12"/>
      <c r="H270" s="12"/>
      <c r="I270" s="12"/>
      <c r="J270" s="12"/>
      <c r="Q270" s="10"/>
      <c r="S270" s="10"/>
    </row>
    <row r="271" spans="1:19">
      <c r="A271" s="12"/>
      <c r="E271" s="12"/>
      <c r="F271" s="12"/>
      <c r="G271" s="12"/>
      <c r="H271" s="12"/>
      <c r="I271" s="12"/>
      <c r="J271" s="12"/>
      <c r="Q271" s="10"/>
      <c r="S271" s="10"/>
    </row>
    <row r="272" spans="1:19">
      <c r="A272" s="12"/>
      <c r="E272" s="12"/>
      <c r="F272" s="12"/>
      <c r="G272" s="12"/>
      <c r="H272" s="12"/>
      <c r="I272" s="12"/>
      <c r="J272" s="12"/>
      <c r="M272" s="22"/>
      <c r="Q272" s="10"/>
      <c r="S272" s="10"/>
    </row>
    <row r="273" spans="1:19">
      <c r="A273" s="12"/>
      <c r="E273" s="12"/>
      <c r="F273" s="12"/>
      <c r="G273" s="12"/>
      <c r="H273" s="12"/>
      <c r="I273" s="12"/>
      <c r="J273" s="12"/>
      <c r="M273" s="22"/>
      <c r="Q273" s="10"/>
      <c r="S273" s="10"/>
    </row>
    <row r="274" spans="1:19">
      <c r="A274" s="12"/>
      <c r="E274" s="12"/>
      <c r="F274" s="12"/>
      <c r="G274" s="12"/>
      <c r="H274" s="12"/>
      <c r="I274" s="12"/>
      <c r="J274" s="12"/>
      <c r="M274" s="22"/>
      <c r="Q274" s="10"/>
      <c r="S274" s="10"/>
    </row>
    <row r="275" spans="1:19">
      <c r="A275" s="12"/>
      <c r="E275" s="12"/>
      <c r="F275" s="12"/>
      <c r="G275" s="12"/>
      <c r="H275" s="12"/>
      <c r="I275" s="12"/>
      <c r="J275" s="12"/>
      <c r="M275" s="22"/>
      <c r="Q275" s="10"/>
      <c r="S275" s="10"/>
    </row>
    <row r="276" spans="1:19">
      <c r="A276" s="12"/>
      <c r="E276" s="12"/>
      <c r="F276" s="12"/>
      <c r="G276" s="12"/>
      <c r="H276" s="12"/>
      <c r="I276" s="12"/>
      <c r="J276" s="12"/>
      <c r="M276" s="22"/>
      <c r="Q276" s="10"/>
      <c r="S276" s="10"/>
    </row>
    <row r="277" spans="1:19">
      <c r="A277" s="12"/>
      <c r="E277" s="12"/>
      <c r="F277" s="12"/>
      <c r="G277" s="12"/>
      <c r="H277" s="12"/>
      <c r="I277" s="12"/>
      <c r="J277" s="12"/>
      <c r="M277" s="22"/>
      <c r="Q277" s="10"/>
      <c r="S277" s="10"/>
    </row>
    <row r="278" spans="1:19">
      <c r="A278" s="12"/>
      <c r="E278" s="12"/>
      <c r="F278" s="12"/>
      <c r="G278" s="12"/>
      <c r="H278" s="12"/>
      <c r="I278" s="12"/>
      <c r="J278" s="12"/>
      <c r="M278" s="22"/>
      <c r="Q278" s="10"/>
      <c r="S278" s="10"/>
    </row>
    <row r="279" spans="1:19">
      <c r="A279" s="12"/>
      <c r="E279" s="12"/>
      <c r="F279" s="12"/>
      <c r="G279" s="12"/>
      <c r="H279" s="12"/>
      <c r="I279" s="12"/>
      <c r="J279" s="12"/>
      <c r="M279" s="22"/>
      <c r="Q279" s="10"/>
      <c r="S279" s="10"/>
    </row>
    <row r="280" spans="1:19">
      <c r="A280" s="12"/>
      <c r="E280" s="12"/>
      <c r="F280" s="12"/>
      <c r="G280" s="12"/>
      <c r="H280" s="12"/>
      <c r="I280" s="12"/>
      <c r="J280" s="12"/>
      <c r="M280" s="22"/>
      <c r="Q280" s="10"/>
      <c r="S280" s="10"/>
    </row>
    <row r="281" spans="1:19">
      <c r="A281" s="12"/>
      <c r="E281" s="12"/>
      <c r="F281" s="12"/>
      <c r="G281" s="12"/>
      <c r="H281" s="12"/>
      <c r="I281" s="12"/>
      <c r="J281" s="12"/>
      <c r="M281" s="22"/>
      <c r="Q281" s="10"/>
      <c r="S281" s="10"/>
    </row>
    <row r="282" spans="1:19">
      <c r="A282" s="12"/>
      <c r="E282" s="12"/>
      <c r="F282" s="12"/>
      <c r="G282" s="12"/>
      <c r="H282" s="12"/>
      <c r="I282" s="12"/>
      <c r="J282" s="12"/>
      <c r="M282" s="22"/>
      <c r="Q282" s="10"/>
      <c r="S282" s="10"/>
    </row>
    <row r="283" spans="1:19">
      <c r="A283" s="12"/>
      <c r="E283" s="12"/>
      <c r="F283" s="12"/>
      <c r="G283" s="12"/>
      <c r="H283" s="12"/>
      <c r="I283" s="12"/>
      <c r="J283" s="12"/>
      <c r="M283" s="22"/>
      <c r="Q283" s="10"/>
      <c r="S283" s="10"/>
    </row>
    <row r="284" spans="1:19">
      <c r="A284" s="12"/>
      <c r="E284" s="12"/>
      <c r="F284" s="12"/>
      <c r="G284" s="12"/>
      <c r="H284" s="12"/>
      <c r="I284" s="12"/>
      <c r="J284" s="12"/>
      <c r="M284" s="22"/>
      <c r="Q284" s="10"/>
      <c r="S284" s="10"/>
    </row>
    <row r="285" spans="1:19">
      <c r="A285" s="12"/>
      <c r="E285" s="12"/>
      <c r="F285" s="12"/>
      <c r="G285" s="12"/>
      <c r="H285" s="12"/>
      <c r="I285" s="12"/>
      <c r="J285" s="12"/>
      <c r="M285" s="22"/>
      <c r="Q285" s="10"/>
      <c r="S285" s="10"/>
    </row>
    <row r="286" spans="1:19">
      <c r="A286" s="12"/>
      <c r="E286" s="12"/>
      <c r="F286" s="12"/>
      <c r="G286" s="12"/>
      <c r="H286" s="12"/>
      <c r="I286" s="12"/>
      <c r="J286" s="12"/>
      <c r="M286" s="22"/>
      <c r="Q286" s="10"/>
      <c r="S286" s="10"/>
    </row>
    <row r="287" spans="1:19">
      <c r="A287" s="12"/>
      <c r="E287" s="12"/>
      <c r="F287" s="12"/>
      <c r="G287" s="12"/>
      <c r="H287" s="12"/>
      <c r="I287" s="12"/>
      <c r="J287" s="12"/>
      <c r="M287" s="22"/>
      <c r="Q287" s="10"/>
      <c r="S287" s="10"/>
    </row>
    <row r="288" spans="1:19">
      <c r="A288" s="12"/>
      <c r="E288" s="12"/>
      <c r="F288" s="12"/>
      <c r="G288" s="12"/>
      <c r="H288" s="12"/>
      <c r="I288" s="12"/>
      <c r="J288" s="12"/>
      <c r="M288" s="22"/>
      <c r="Q288" s="10"/>
      <c r="S288" s="10"/>
    </row>
    <row r="289" spans="1:19">
      <c r="A289" s="12"/>
      <c r="E289" s="12"/>
      <c r="F289" s="12"/>
      <c r="G289" s="12"/>
      <c r="H289" s="12"/>
      <c r="I289" s="12"/>
      <c r="J289" s="12"/>
      <c r="M289" s="22"/>
      <c r="Q289" s="10"/>
      <c r="S289" s="10"/>
    </row>
    <row r="290" spans="1:19">
      <c r="A290" s="12"/>
      <c r="E290" s="12"/>
      <c r="F290" s="12"/>
      <c r="G290" s="12"/>
      <c r="H290" s="12"/>
      <c r="I290" s="12"/>
      <c r="J290" s="12"/>
      <c r="M290" s="22"/>
      <c r="Q290" s="10"/>
      <c r="S290" s="10"/>
    </row>
    <row r="291" spans="1:19">
      <c r="A291" s="12"/>
      <c r="E291" s="12"/>
      <c r="F291" s="12"/>
      <c r="G291" s="12"/>
      <c r="H291" s="12"/>
      <c r="I291" s="12"/>
      <c r="J291" s="12"/>
      <c r="M291" s="22"/>
      <c r="Q291" s="10"/>
      <c r="S291" s="10"/>
    </row>
    <row r="292" spans="1:19">
      <c r="M292" s="22"/>
    </row>
    <row r="293" spans="1:19">
      <c r="M293" s="22"/>
    </row>
    <row r="294" spans="1:19">
      <c r="M294" s="22"/>
    </row>
    <row r="295" spans="1:19">
      <c r="M295" s="22"/>
    </row>
    <row r="296" spans="1:19">
      <c r="M296" s="22"/>
    </row>
    <row r="297" spans="1:19">
      <c r="M297" s="22"/>
    </row>
    <row r="298" spans="1:19">
      <c r="M298" s="22"/>
    </row>
    <row r="299" spans="1:19">
      <c r="M299" s="22"/>
    </row>
    <row r="300" spans="1:19">
      <c r="M300" s="22"/>
    </row>
    <row r="301" spans="1:19">
      <c r="M301" s="22"/>
    </row>
    <row r="302" spans="1:19">
      <c r="M302" s="22"/>
    </row>
    <row r="303" spans="1:19">
      <c r="M303" s="22"/>
    </row>
    <row r="304" spans="1:19">
      <c r="M304" s="22"/>
    </row>
    <row r="305" spans="13:13">
      <c r="M305" s="22"/>
    </row>
    <row r="306" spans="13:13">
      <c r="M306" s="22"/>
    </row>
    <row r="307" spans="13:13">
      <c r="M307" s="22"/>
    </row>
    <row r="308" spans="13:13">
      <c r="M308" s="22"/>
    </row>
    <row r="309" spans="13:13">
      <c r="M309" s="22"/>
    </row>
    <row r="310" spans="13:13">
      <c r="M310" s="22"/>
    </row>
    <row r="311" spans="13:13">
      <c r="M311" s="22"/>
    </row>
    <row r="312" spans="13:13">
      <c r="M312" s="22"/>
    </row>
    <row r="313" spans="13:13">
      <c r="M313" s="22"/>
    </row>
    <row r="314" spans="13:13">
      <c r="M314" s="22"/>
    </row>
    <row r="315" spans="13:13">
      <c r="M315" s="22"/>
    </row>
    <row r="316" spans="13:13">
      <c r="M316" s="22"/>
    </row>
    <row r="317" spans="13:13">
      <c r="M317" s="22"/>
    </row>
    <row r="318" spans="13:13">
      <c r="M318" s="22"/>
    </row>
    <row r="319" spans="13:13">
      <c r="M319" s="22"/>
    </row>
    <row r="320" spans="13:13">
      <c r="M320" s="22"/>
    </row>
    <row r="321" spans="13:13">
      <c r="M321" s="22"/>
    </row>
    <row r="322" spans="13:13">
      <c r="M322" s="22"/>
    </row>
    <row r="323" spans="13:13">
      <c r="M323" s="22"/>
    </row>
    <row r="324" spans="13:13">
      <c r="M324" s="22"/>
    </row>
    <row r="325" spans="13:13">
      <c r="M325" s="22"/>
    </row>
    <row r="326" spans="13:13">
      <c r="M326" s="22"/>
    </row>
    <row r="327" spans="13:13">
      <c r="M327" s="22"/>
    </row>
    <row r="328" spans="13:13">
      <c r="M328" s="22"/>
    </row>
    <row r="329" spans="13:13">
      <c r="M329" s="22"/>
    </row>
    <row r="330" spans="13:13">
      <c r="M330" s="22"/>
    </row>
    <row r="331" spans="13:13">
      <c r="M331" s="22"/>
    </row>
    <row r="332" spans="13:13">
      <c r="M332" s="22"/>
    </row>
    <row r="333" spans="13:13">
      <c r="M333" s="22"/>
    </row>
    <row r="334" spans="13:13">
      <c r="M334" s="22"/>
    </row>
    <row r="335" spans="13:13">
      <c r="M335" s="22"/>
    </row>
    <row r="336" spans="13:13">
      <c r="M336" s="22"/>
    </row>
    <row r="337" spans="13:13">
      <c r="M337" s="22"/>
    </row>
    <row r="338" spans="13:13">
      <c r="M338" s="22"/>
    </row>
    <row r="339" spans="13:13">
      <c r="M339" s="22"/>
    </row>
    <row r="340" spans="13:13">
      <c r="M340" s="22"/>
    </row>
    <row r="341" spans="13:13">
      <c r="M341" s="22"/>
    </row>
    <row r="342" spans="13:13">
      <c r="M342" s="22"/>
    </row>
    <row r="343" spans="13:13">
      <c r="M343" s="22"/>
    </row>
    <row r="344" spans="13:13">
      <c r="M344" s="22"/>
    </row>
    <row r="345" spans="13:13">
      <c r="M345" s="22"/>
    </row>
    <row r="346" spans="13:13">
      <c r="M346" s="22"/>
    </row>
    <row r="347" spans="13:13">
      <c r="M347" s="22"/>
    </row>
    <row r="348" spans="13:13">
      <c r="M348" s="22"/>
    </row>
    <row r="349" spans="13:13">
      <c r="M349" s="22"/>
    </row>
    <row r="350" spans="13:13">
      <c r="M350" s="22"/>
    </row>
    <row r="351" spans="13:13">
      <c r="M351" s="22"/>
    </row>
    <row r="352" spans="13:13">
      <c r="M352" s="22"/>
    </row>
    <row r="353" spans="13:13">
      <c r="M353" s="22"/>
    </row>
    <row r="354" spans="13:13">
      <c r="M354" s="22"/>
    </row>
    <row r="355" spans="13:13">
      <c r="M355" s="22"/>
    </row>
    <row r="356" spans="13:13">
      <c r="M356" s="22"/>
    </row>
    <row r="357" spans="13:13">
      <c r="M357" s="22"/>
    </row>
    <row r="358" spans="13:13">
      <c r="M358" s="22"/>
    </row>
    <row r="359" spans="13:13">
      <c r="M359" s="22"/>
    </row>
    <row r="360" spans="13:13">
      <c r="M360" s="22"/>
    </row>
    <row r="361" spans="13:13">
      <c r="M361" s="22"/>
    </row>
    <row r="362" spans="13:13">
      <c r="M362" s="22"/>
    </row>
    <row r="363" spans="13:13">
      <c r="M363" s="22"/>
    </row>
    <row r="364" spans="13:13">
      <c r="M364" s="22"/>
    </row>
    <row r="365" spans="13:13">
      <c r="M365" s="22"/>
    </row>
    <row r="366" spans="13:13">
      <c r="M366" s="22"/>
    </row>
    <row r="367" spans="13:13">
      <c r="M367" s="22"/>
    </row>
    <row r="368" spans="13:13">
      <c r="M368" s="22"/>
    </row>
    <row r="369" spans="13:13">
      <c r="M369" s="22"/>
    </row>
    <row r="370" spans="13:13">
      <c r="M370" s="22"/>
    </row>
    <row r="371" spans="13:13">
      <c r="M371" s="22"/>
    </row>
    <row r="372" spans="13:13">
      <c r="M372" s="22"/>
    </row>
    <row r="373" spans="13:13">
      <c r="M373" s="22"/>
    </row>
    <row r="374" spans="13:13">
      <c r="M374" s="22"/>
    </row>
    <row r="375" spans="13:13">
      <c r="M375" s="22"/>
    </row>
    <row r="376" spans="13:13">
      <c r="M376" s="22"/>
    </row>
    <row r="377" spans="13:13">
      <c r="M377" s="22"/>
    </row>
    <row r="378" spans="13:13">
      <c r="M378" s="22"/>
    </row>
    <row r="379" spans="13:13">
      <c r="M379" s="22"/>
    </row>
    <row r="380" spans="13:13">
      <c r="M380" s="22"/>
    </row>
    <row r="381" spans="13:13">
      <c r="M381" s="22"/>
    </row>
    <row r="382" spans="13:13">
      <c r="M382" s="22"/>
    </row>
    <row r="383" spans="13:13">
      <c r="M383" s="22"/>
    </row>
    <row r="384" spans="13:13">
      <c r="M384" s="22"/>
    </row>
    <row r="385" spans="13:13">
      <c r="M385" s="22"/>
    </row>
    <row r="386" spans="13:13">
      <c r="M386" s="22"/>
    </row>
    <row r="387" spans="13:13">
      <c r="M387" s="22"/>
    </row>
    <row r="388" spans="13:13">
      <c r="M388" s="22"/>
    </row>
    <row r="389" spans="13:13">
      <c r="M389" s="22"/>
    </row>
    <row r="390" spans="13:13">
      <c r="M390" s="22"/>
    </row>
    <row r="391" spans="13:13">
      <c r="M391" s="22"/>
    </row>
    <row r="392" spans="13:13">
      <c r="M392" s="22"/>
    </row>
    <row r="393" spans="13:13">
      <c r="M393" s="22"/>
    </row>
    <row r="394" spans="13:13">
      <c r="M394" s="22"/>
    </row>
    <row r="395" spans="13:13">
      <c r="M395" s="22"/>
    </row>
    <row r="396" spans="13:13">
      <c r="M396" s="22"/>
    </row>
    <row r="397" spans="13:13">
      <c r="M397" s="22"/>
    </row>
    <row r="398" spans="13:13">
      <c r="M398" s="22"/>
    </row>
    <row r="399" spans="13:13">
      <c r="M399" s="22"/>
    </row>
    <row r="400" spans="13:13">
      <c r="M400" s="22"/>
    </row>
    <row r="401" spans="13:13">
      <c r="M401" s="22"/>
    </row>
    <row r="402" spans="13:13">
      <c r="M402" s="22"/>
    </row>
    <row r="403" spans="13:13">
      <c r="M403" s="22"/>
    </row>
    <row r="404" spans="13:13">
      <c r="M404" s="22"/>
    </row>
    <row r="405" spans="13:13">
      <c r="M405" s="22"/>
    </row>
    <row r="406" spans="13:13">
      <c r="M406" s="22"/>
    </row>
    <row r="407" spans="13:13">
      <c r="M407" s="22"/>
    </row>
    <row r="408" spans="13:13">
      <c r="M408" s="22"/>
    </row>
    <row r="409" spans="13:13">
      <c r="M409" s="22"/>
    </row>
    <row r="410" spans="13:13">
      <c r="M410" s="22"/>
    </row>
    <row r="411" spans="13:13">
      <c r="M411" s="22"/>
    </row>
    <row r="412" spans="13:13">
      <c r="M412" s="22"/>
    </row>
    <row r="413" spans="13:13">
      <c r="M413" s="22"/>
    </row>
    <row r="414" spans="13:13">
      <c r="M414" s="22"/>
    </row>
    <row r="415" spans="13:13">
      <c r="M415" s="22"/>
    </row>
    <row r="416" spans="13:13">
      <c r="M416" s="22"/>
    </row>
    <row r="417" spans="13:13">
      <c r="M417" s="22"/>
    </row>
    <row r="418" spans="13:13">
      <c r="M418" s="22"/>
    </row>
    <row r="419" spans="13:13">
      <c r="M419" s="22"/>
    </row>
    <row r="420" spans="13:13">
      <c r="M420" s="22"/>
    </row>
    <row r="421" spans="13:13">
      <c r="M421" s="22"/>
    </row>
    <row r="422" spans="13:13">
      <c r="M422" s="22"/>
    </row>
    <row r="423" spans="13:13">
      <c r="M423" s="22"/>
    </row>
    <row r="424" spans="13:13">
      <c r="M424" s="22"/>
    </row>
    <row r="425" spans="13:13">
      <c r="M425" s="22"/>
    </row>
    <row r="426" spans="13:13">
      <c r="M426" s="22"/>
    </row>
    <row r="427" spans="13:13">
      <c r="M427" s="22"/>
    </row>
    <row r="428" spans="13:13">
      <c r="M428" s="22"/>
    </row>
    <row r="429" spans="13:13">
      <c r="M429" s="22"/>
    </row>
    <row r="430" spans="13:13">
      <c r="M430" s="22"/>
    </row>
    <row r="431" spans="13:13">
      <c r="M431" s="22"/>
    </row>
    <row r="432" spans="13:13">
      <c r="M432" s="22"/>
    </row>
    <row r="433" spans="13:13">
      <c r="M433" s="22"/>
    </row>
    <row r="434" spans="13:13">
      <c r="M434" s="22"/>
    </row>
    <row r="435" spans="13:13">
      <c r="M435" s="22"/>
    </row>
    <row r="436" spans="13:13">
      <c r="M436" s="22"/>
    </row>
    <row r="437" spans="13:13">
      <c r="M437" s="22"/>
    </row>
    <row r="438" spans="13:13">
      <c r="M438" s="22"/>
    </row>
    <row r="439" spans="13:13">
      <c r="M439" s="22"/>
    </row>
    <row r="440" spans="13:13">
      <c r="M440" s="22"/>
    </row>
    <row r="441" spans="13:13">
      <c r="M441" s="22"/>
    </row>
    <row r="442" spans="13:13">
      <c r="M442" s="22"/>
    </row>
    <row r="443" spans="13:13">
      <c r="M443" s="22"/>
    </row>
    <row r="444" spans="13:13">
      <c r="M444" s="22"/>
    </row>
    <row r="445" spans="13:13">
      <c r="M445" s="22"/>
    </row>
    <row r="446" spans="13:13">
      <c r="M446" s="22"/>
    </row>
    <row r="447" spans="13:13">
      <c r="M447" s="22"/>
    </row>
    <row r="448" spans="13:13">
      <c r="M448" s="22"/>
    </row>
    <row r="449" spans="13:13">
      <c r="M449" s="22"/>
    </row>
    <row r="450" spans="13:13">
      <c r="M450" s="22"/>
    </row>
    <row r="451" spans="13:13">
      <c r="M451" s="22"/>
    </row>
    <row r="452" spans="13:13">
      <c r="M452" s="22"/>
    </row>
    <row r="453" spans="13:13">
      <c r="M453" s="22"/>
    </row>
    <row r="454" spans="13:13">
      <c r="M454" s="22"/>
    </row>
    <row r="455" spans="13:13">
      <c r="M455" s="22"/>
    </row>
    <row r="456" spans="13:13">
      <c r="M456" s="22"/>
    </row>
    <row r="457" spans="13:13">
      <c r="M457" s="22"/>
    </row>
    <row r="458" spans="13:13">
      <c r="M458" s="22"/>
    </row>
    <row r="459" spans="13:13">
      <c r="M459" s="22"/>
    </row>
    <row r="460" spans="13:13">
      <c r="M460" s="22"/>
    </row>
    <row r="461" spans="13:13">
      <c r="M461" s="22"/>
    </row>
    <row r="462" spans="13:13">
      <c r="M462" s="22"/>
    </row>
    <row r="463" spans="13:13">
      <c r="M463" s="22"/>
    </row>
    <row r="464" spans="13:13">
      <c r="M464" s="22"/>
    </row>
    <row r="465" spans="13:13">
      <c r="M465" s="22"/>
    </row>
    <row r="466" spans="13:13">
      <c r="M466" s="22"/>
    </row>
    <row r="467" spans="13:13">
      <c r="M467" s="22"/>
    </row>
    <row r="468" spans="13:13">
      <c r="M468" s="22"/>
    </row>
    <row r="469" spans="13:13">
      <c r="M469" s="22"/>
    </row>
    <row r="470" spans="13:13">
      <c r="M470" s="22"/>
    </row>
    <row r="471" spans="13:13">
      <c r="M471" s="22"/>
    </row>
    <row r="472" spans="13:13">
      <c r="M472" s="22"/>
    </row>
    <row r="473" spans="13:13">
      <c r="M473" s="22"/>
    </row>
    <row r="474" spans="13:13">
      <c r="M474" s="22"/>
    </row>
    <row r="475" spans="13:13">
      <c r="M475" s="22"/>
    </row>
    <row r="476" spans="13:13">
      <c r="M476" s="22"/>
    </row>
    <row r="477" spans="13:13">
      <c r="M477" s="22"/>
    </row>
    <row r="478" spans="13:13">
      <c r="M478" s="22"/>
    </row>
    <row r="479" spans="13:13">
      <c r="M479" s="22"/>
    </row>
    <row r="480" spans="13:13">
      <c r="M480" s="22"/>
    </row>
    <row r="481" spans="13:13">
      <c r="M481" s="22"/>
    </row>
    <row r="482" spans="13:13">
      <c r="M482" s="22"/>
    </row>
    <row r="483" spans="13:13">
      <c r="M483" s="22"/>
    </row>
    <row r="484" spans="13:13">
      <c r="M484" s="22"/>
    </row>
    <row r="485" spans="13:13">
      <c r="M485" s="22"/>
    </row>
    <row r="486" spans="13:13">
      <c r="M486" s="22"/>
    </row>
    <row r="487" spans="13:13">
      <c r="M487" s="22"/>
    </row>
    <row r="488" spans="13:13">
      <c r="M488" s="22"/>
    </row>
    <row r="489" spans="13:13">
      <c r="M489" s="22"/>
    </row>
    <row r="490" spans="13:13">
      <c r="M490" s="22"/>
    </row>
    <row r="491" spans="13:13">
      <c r="M491" s="22"/>
    </row>
    <row r="492" spans="13:13">
      <c r="M492" s="22"/>
    </row>
    <row r="493" spans="13:13">
      <c r="M493" s="22"/>
    </row>
    <row r="494" spans="13:13">
      <c r="M494" s="22"/>
    </row>
    <row r="495" spans="13:13">
      <c r="M495" s="22"/>
    </row>
    <row r="496" spans="13:13">
      <c r="M496" s="22"/>
    </row>
    <row r="497" spans="13:13">
      <c r="M497" s="22"/>
    </row>
    <row r="498" spans="13:13">
      <c r="M498" s="22"/>
    </row>
    <row r="499" spans="13:13">
      <c r="M499" s="22"/>
    </row>
    <row r="500" spans="13:13">
      <c r="M500" s="22"/>
    </row>
    <row r="501" spans="13:13">
      <c r="M501" s="22"/>
    </row>
    <row r="502" spans="13:13">
      <c r="M502" s="22"/>
    </row>
    <row r="503" spans="13:13">
      <c r="M503" s="22"/>
    </row>
    <row r="504" spans="13:13">
      <c r="M504" s="22"/>
    </row>
    <row r="505" spans="13:13">
      <c r="M505" s="22"/>
    </row>
    <row r="506" spans="13:13">
      <c r="M506" s="22"/>
    </row>
    <row r="507" spans="13:13">
      <c r="M507" s="22"/>
    </row>
    <row r="508" spans="13:13">
      <c r="M508" s="22"/>
    </row>
    <row r="509" spans="13:13">
      <c r="M509" s="22"/>
    </row>
    <row r="510" spans="13:13">
      <c r="M510" s="22"/>
    </row>
    <row r="511" spans="13:13">
      <c r="M511" s="22"/>
    </row>
    <row r="512" spans="13:13">
      <c r="M512" s="22"/>
    </row>
    <row r="513" spans="13:13">
      <c r="M513" s="22"/>
    </row>
    <row r="514" spans="13:13">
      <c r="M514" s="22"/>
    </row>
  </sheetData>
  <phoneticPr fontId="1" type="noConversion"/>
  <conditionalFormatting sqref="E13:I15">
    <cfRule type="cellIs" dxfId="1" priority="1" stopIfTrue="1" operator="equal">
      <formula>"Re"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52"/>
  <sheetViews>
    <sheetView tabSelected="1" topLeftCell="H1" workbookViewId="0">
      <selection activeCell="M15" sqref="M15"/>
    </sheetView>
  </sheetViews>
  <sheetFormatPr defaultColWidth="9" defaultRowHeight="13.8"/>
  <cols>
    <col min="1" max="3" width="12.77734375" style="1" bestFit="1" customWidth="1"/>
    <col min="4" max="4" width="4.44140625" style="1" customWidth="1"/>
    <col min="5" max="6" width="3.5546875" style="1" bestFit="1" customWidth="1"/>
    <col min="7" max="8" width="4.21875" style="1" bestFit="1" customWidth="1"/>
    <col min="9" max="9" width="11.6640625" style="18" bestFit="1" customWidth="1"/>
    <col min="10" max="10" width="6.5546875" style="1" bestFit="1" customWidth="1"/>
    <col min="11" max="11" width="8.5546875" style="1" bestFit="1" customWidth="1"/>
    <col min="12" max="12" width="80.77734375" style="4" bestFit="1" customWidth="1"/>
    <col min="13" max="13" width="10" style="1" customWidth="1"/>
    <col min="14" max="15" width="9.109375" style="1" bestFit="1" customWidth="1"/>
    <col min="16" max="16" width="10.6640625" style="1" customWidth="1"/>
    <col min="17" max="17" width="13.33203125" style="1" customWidth="1"/>
    <col min="18" max="18" width="9" style="1"/>
    <col min="19" max="19" width="16.77734375" style="1" customWidth="1"/>
    <col min="20" max="20" width="9" style="1"/>
    <col min="21" max="21" width="10.5546875" style="1" bestFit="1" customWidth="1"/>
    <col min="22" max="23" width="9" style="1"/>
    <col min="24" max="24" width="9.109375" style="1" bestFit="1" customWidth="1"/>
    <col min="25" max="25" width="9" style="1"/>
    <col min="26" max="26" width="9.109375" style="1" bestFit="1" customWidth="1"/>
    <col min="27" max="16384" width="9" style="1"/>
  </cols>
  <sheetData>
    <row r="2" spans="1:21" ht="14.4">
      <c r="A2" s="12"/>
      <c r="B2" s="4"/>
      <c r="C2" s="4"/>
      <c r="D2" s="4"/>
      <c r="E2" s="4"/>
      <c r="L2" s="1"/>
    </row>
    <row r="3" spans="1:21" ht="14.4">
      <c r="A3" s="4" t="s">
        <v>10</v>
      </c>
      <c r="B3" s="4" t="s">
        <v>11</v>
      </c>
      <c r="C3" s="4" t="s">
        <v>12</v>
      </c>
      <c r="D3" s="4"/>
      <c r="E3" s="4"/>
    </row>
    <row r="4" spans="1:21" ht="14.4">
      <c r="A4" s="5" t="s">
        <v>15</v>
      </c>
      <c r="B4" s="14" t="s">
        <v>9</v>
      </c>
      <c r="C4" s="61">
        <v>-10.911289999999999</v>
      </c>
      <c r="D4" s="6" t="s">
        <v>30</v>
      </c>
      <c r="E4" s="17"/>
      <c r="F4" s="18"/>
    </row>
    <row r="5" spans="1:21" ht="14.4">
      <c r="A5" s="5" t="s">
        <v>20</v>
      </c>
      <c r="B5" s="14" t="s">
        <v>26</v>
      </c>
      <c r="C5" s="61">
        <v>-12.350281000000001</v>
      </c>
      <c r="D5" s="6"/>
      <c r="E5" s="4"/>
    </row>
    <row r="6" spans="1:21" ht="14.4">
      <c r="A6" s="5" t="s">
        <v>18</v>
      </c>
      <c r="B6" s="14" t="s">
        <v>16</v>
      </c>
      <c r="C6" s="61">
        <v>-5.3959055999999999</v>
      </c>
      <c r="D6" s="6"/>
      <c r="E6" s="4"/>
    </row>
    <row r="7" spans="1:21" ht="14.4">
      <c r="A7" s="11"/>
    </row>
    <row r="8" spans="1:21" ht="14.4">
      <c r="A8" s="4"/>
      <c r="B8" s="11"/>
    </row>
    <row r="9" spans="1:21" ht="14.4">
      <c r="A9" s="5"/>
      <c r="B9" s="5"/>
      <c r="L9" s="15" t="s">
        <v>13</v>
      </c>
    </row>
    <row r="10" spans="1:21" ht="14.4">
      <c r="A10" s="5"/>
      <c r="B10" s="5"/>
      <c r="I10" s="43"/>
      <c r="K10" s="19"/>
      <c r="L10" s="4" t="str">
        <f>"$ ************* TO BE PASTED INTO TDB FILE "</f>
        <v xml:space="preserve">$ ************* TO BE PASTED INTO TDB FILE </v>
      </c>
    </row>
    <row r="11" spans="1:21" ht="14.4">
      <c r="A11" s="5"/>
      <c r="B11" s="5"/>
      <c r="L11" s="4" t="str">
        <f>"$ *****************************************"</f>
        <v>$ *****************************************</v>
      </c>
    </row>
    <row r="12" spans="1:21" ht="14.4">
      <c r="L12" s="4" t="s">
        <v>14</v>
      </c>
    </row>
    <row r="13" spans="1:21" ht="14.4">
      <c r="C13" s="7"/>
      <c r="D13" s="8" t="s">
        <v>1</v>
      </c>
      <c r="E13" s="2">
        <v>16</v>
      </c>
      <c r="F13" s="2">
        <v>16</v>
      </c>
      <c r="G13" s="2">
        <v>13</v>
      </c>
      <c r="H13" s="2">
        <v>12</v>
      </c>
      <c r="L13" s="4" t="str">
        <f>"CONSTITUENT CHI : "&amp;A4&amp;","&amp;A5&amp;","&amp;A6&amp;" : "&amp;A4&amp;","&amp;A5&amp;","&amp;A6&amp;" : "&amp;A4&amp;","&amp;A5&amp;","&amp;A6&amp;": "&amp;A4&amp;","&amp;A5&amp;","&amp;A6&amp;" : !"</f>
        <v>CONSTITUENT CHI : MO,RE,NI : MO,RE,NI : MO,RE,NI: MO,RE,NI : !</v>
      </c>
    </row>
    <row r="14" spans="1:21" ht="14.4">
      <c r="A14" s="13" t="s">
        <v>15</v>
      </c>
      <c r="B14" s="13" t="s">
        <v>20</v>
      </c>
      <c r="C14" s="13" t="s">
        <v>18</v>
      </c>
      <c r="D14" s="8" t="s">
        <v>2</v>
      </c>
      <c r="E14" s="2">
        <v>2</v>
      </c>
      <c r="F14" s="2">
        <v>8</v>
      </c>
      <c r="G14" s="2">
        <v>24</v>
      </c>
      <c r="H14" s="2">
        <v>24</v>
      </c>
      <c r="L14" s="4" t="str">
        <f>"FUN EVTOJ 298.15 96485.5547;,, N !"</f>
        <v>FUN EVTOJ 298.15 96485.5547;,, N !</v>
      </c>
    </row>
    <row r="15" spans="1:21" ht="14.4">
      <c r="A15" s="16" t="s">
        <v>3</v>
      </c>
      <c r="B15" s="16" t="s">
        <v>3</v>
      </c>
      <c r="C15" s="16" t="s">
        <v>3</v>
      </c>
      <c r="D15" s="16" t="s">
        <v>19</v>
      </c>
      <c r="E15" s="3" t="s">
        <v>0</v>
      </c>
      <c r="F15" s="3" t="s">
        <v>27</v>
      </c>
      <c r="G15" s="3" t="s">
        <v>28</v>
      </c>
      <c r="H15" s="3" t="s">
        <v>29</v>
      </c>
      <c r="I15" s="18" t="s">
        <v>8</v>
      </c>
      <c r="J15" s="1" t="s">
        <v>22</v>
      </c>
      <c r="K15" s="20" t="s">
        <v>31</v>
      </c>
      <c r="L15" s="4" t="str">
        <f>"$ ***************Thermodynamic databases**************************"</f>
        <v>$ ***************Thermodynamic databases**************************</v>
      </c>
      <c r="M15" s="1" t="s">
        <v>33</v>
      </c>
    </row>
    <row r="16" spans="1:21" s="40" customFormat="1" ht="13.2">
      <c r="A16" s="40">
        <f>(IF(E16=$A$14,1,0)*E$14+IF(F16=$A$14,1,0)*F$14+IF(G16=$A$14,1,0)*G$14+IF(H16=$A$14,1,0)*H$14)/SUM(E$14:H$14)</f>
        <v>1</v>
      </c>
      <c r="B16" s="40">
        <f>(IF(E16=$B$14,1,0)*E$14+IF(F16=$B$14,1,0)*F$14+IF(G16=$B$14,1,0)*G$14+IF(H16=$B$14,1,0)*H$14)/SUM(E$14:H$14)</f>
        <v>0</v>
      </c>
      <c r="C16" s="40">
        <f>(IF(E16=$C$14,1,0)*E$14+IF(F16=$C$14,1,0)*F$14+IF(G16=$C$14,1,0)*G$14+IF(H16=$C$14,1,0)*H$14)/SUM(E$14:H$14)</f>
        <v>0</v>
      </c>
      <c r="D16" s="40">
        <v>1</v>
      </c>
      <c r="E16" s="40" t="s">
        <v>23</v>
      </c>
      <c r="F16" s="40" t="s">
        <v>23</v>
      </c>
      <c r="G16" s="40" t="s">
        <v>23</v>
      </c>
      <c r="H16" s="40" t="s">
        <v>23</v>
      </c>
      <c r="I16" s="44">
        <v>-308.72633999999999</v>
      </c>
      <c r="J16" s="41">
        <f t="shared" ref="J16:J47" si="0">(I16/29-A16*$C$4-B16*$C$5-C16*$C$6)*96485.5547</f>
        <v>25622.138301156079</v>
      </c>
      <c r="K16" s="41">
        <f>ROUND(J16*58,0)</f>
        <v>1486084</v>
      </c>
      <c r="L16" s="45" t="str">
        <f t="shared" ref="L16:L47" si="1">"PARA G(CHI,"&amp;E16&amp;":"&amp;F16&amp;":"&amp;G16&amp;":"&amp;H16&amp;";0),, "&amp;A16*58&amp;"*GCHIMO+"&amp;B16*58&amp;"*GCHIRE+"&amp;C16*58&amp;"*GCHINI+"&amp;K16&amp;";,, N  !"</f>
        <v>PARA G(CHI,Mo:Mo:Mo:Mo;0),, 58*GCHIMO+0*GCHIRE+0*GCHINI+1486084;,, N  !</v>
      </c>
      <c r="M16" s="40">
        <v>-5.9999999999999995E-4</v>
      </c>
      <c r="P16" s="46"/>
      <c r="R16" s="46"/>
      <c r="S16" s="46"/>
      <c r="U16" s="46"/>
    </row>
    <row r="17" spans="1:21" s="40" customFormat="1" ht="13.2">
      <c r="A17" s="40">
        <f>(IF(E17=$A$14,1,0)*E$14+IF(F17=$A$14,1,0)*F$14+IF(G17=$A$14,1,0)*G$14+IF(H17=$A$14,1,0)*H$14)/SUM(E$14:H$14)</f>
        <v>0</v>
      </c>
      <c r="B17" s="40">
        <f>(IF(E17=$B$14,1,0)*E$14+IF(F17=$B$14,1,0)*F$14+IF(G17=$B$14,1,0)*G$14+IF(H17=$B$14,1,0)*H$14)/SUM(E$14:H$14)</f>
        <v>1</v>
      </c>
      <c r="C17" s="40">
        <f>(IF(E17=$C$14,1,0)*E$14+IF(F17=$C$14,1,0)*F$14+IF(G17=$C$14,1,0)*G$14+IF(H17=$C$14,1,0)*H$14)/SUM(E$14:H$14)</f>
        <v>0</v>
      </c>
      <c r="D17" s="40">
        <f>D16+1</f>
        <v>2</v>
      </c>
      <c r="E17" s="40" t="s">
        <v>24</v>
      </c>
      <c r="F17" s="40" t="s">
        <v>24</v>
      </c>
      <c r="G17" s="40" t="s">
        <v>24</v>
      </c>
      <c r="H17" s="40" t="s">
        <v>24</v>
      </c>
      <c r="I17" s="44">
        <v>-356.68542000000002</v>
      </c>
      <c r="J17" s="41">
        <f t="shared" si="0"/>
        <v>4899.8991202680809</v>
      </c>
      <c r="K17" s="41">
        <f t="shared" ref="K17:K80" si="2">ROUND(J17*58,0)</f>
        <v>284194</v>
      </c>
      <c r="L17" s="45" t="str">
        <f t="shared" si="1"/>
        <v>PARA G(CHI,Re:Re:Re:Re;0),, 0*GCHIMO+58*GCHIRE+0*GCHINI+284194;,, N  !</v>
      </c>
      <c r="M17" s="40">
        <v>1E-3</v>
      </c>
      <c r="P17" s="46"/>
      <c r="R17" s="46"/>
      <c r="S17" s="46"/>
      <c r="U17" s="46"/>
    </row>
    <row r="18" spans="1:21" s="40" customFormat="1" ht="13.2">
      <c r="A18" s="40">
        <f>(IF(E18=$A$14,1,0)*E$14+IF(F18=$A$14,1,0)*F$14+IF(G18=$A$14,1,0)*G$14+IF(H18=$A$14,1,0)*H$14)/SUM(E$14:H$14)</f>
        <v>0</v>
      </c>
      <c r="B18" s="40">
        <f>(IF(E18=$B$14,1,0)*E$14+IF(F18=$B$14,1,0)*F$14+IF(G18=$B$14,1,0)*G$14+IF(H18=$B$14,1,0)*H$14)/SUM(E$14:H$14)</f>
        <v>0</v>
      </c>
      <c r="C18" s="40">
        <f>(IF(E18=$C$14,1,0)*E$14+IF(F18=$C$14,1,0)*F$14+IF(G18=$C$14,1,0)*G$14+IF(H18=$C$14,1,0)*H$14)/SUM(E$14:H$14)</f>
        <v>1</v>
      </c>
      <c r="D18" s="40">
        <f t="shared" ref="D18:D81" si="3">D17+1</f>
        <v>3</v>
      </c>
      <c r="E18" s="40" t="s">
        <v>25</v>
      </c>
      <c r="F18" s="40" t="s">
        <v>25</v>
      </c>
      <c r="G18" s="40" t="s">
        <v>25</v>
      </c>
      <c r="H18" s="40" t="s">
        <v>25</v>
      </c>
      <c r="I18" s="44">
        <v>-153.72178</v>
      </c>
      <c r="J18" s="41">
        <f t="shared" si="0"/>
        <v>9181.0410361684899</v>
      </c>
      <c r="K18" s="41">
        <f t="shared" si="2"/>
        <v>532500</v>
      </c>
      <c r="L18" s="45" t="str">
        <f t="shared" si="1"/>
        <v>PARA G(CHI,Ni:Ni:Ni:Ni;0),, 0*GCHIMO+0*GCHIRE+58*GCHINI+532500;,, N  !</v>
      </c>
      <c r="M18" s="40">
        <v>17.026199999999999</v>
      </c>
      <c r="P18" s="46"/>
      <c r="R18" s="46"/>
      <c r="S18" s="46"/>
      <c r="U18" s="46"/>
    </row>
    <row r="19" spans="1:21" s="27" customFormat="1" ht="13.2">
      <c r="A19" s="27">
        <f>(IF(E19=$A$14,1,0)*E$14+IF(F19=$A$14,1,0)*F$14+IF(G19=$A$14,1,0)*G$14+IF(H19=$A$14,1,0)*H$14)/SUM(E$14:H$14)</f>
        <v>0.96551724137931039</v>
      </c>
      <c r="B19" s="27">
        <f>(IF(E19=$B$14,1,0)*E$14+IF(F19=$B$14,1,0)*F$14+IF(G19=$B$14,1,0)*G$14+IF(H19=$B$14,1,0)*H$14)/SUM(E$14:H$14)</f>
        <v>3.4482758620689655E-2</v>
      </c>
      <c r="C19" s="27">
        <f>(IF(E19=$C$14,1,0)*E$14+IF(F19=$C$14,1,0)*F$14+IF(G19=$C$14,1,0)*G$14+IF(H19=$C$14,1,0)*H$14)/SUM(E$14:H$14)</f>
        <v>0</v>
      </c>
      <c r="D19" s="27">
        <f t="shared" si="3"/>
        <v>4</v>
      </c>
      <c r="E19" s="27" t="s">
        <v>24</v>
      </c>
      <c r="F19" s="27" t="s">
        <v>23</v>
      </c>
      <c r="G19" s="27" t="s">
        <v>23</v>
      </c>
      <c r="H19" s="27" t="s">
        <v>23</v>
      </c>
      <c r="I19" s="47">
        <v>-310.02282000000002</v>
      </c>
      <c r="J19" s="28">
        <f t="shared" si="0"/>
        <v>26096.284952392234</v>
      </c>
      <c r="K19" s="28">
        <f t="shared" si="2"/>
        <v>1513585</v>
      </c>
      <c r="L19" s="48" t="str">
        <f t="shared" si="1"/>
        <v>PARA G(CHI,Re:Mo:Mo:Mo;0),, 56*GCHIMO+2*GCHIRE+0*GCHINI+1513585;,, N  !</v>
      </c>
      <c r="M19" s="27">
        <v>-2.0000000000000001E-4</v>
      </c>
      <c r="P19" s="49"/>
      <c r="R19" s="49"/>
      <c r="S19" s="49"/>
      <c r="U19" s="49"/>
    </row>
    <row r="20" spans="1:21" s="27" customFormat="1" ht="13.2">
      <c r="A20" s="27">
        <f t="shared" ref="A20:A83" si="4">(IF(E20=$A$14,1,0)*E$14+IF(F20=$A$14,1,0)*F$14+IF(G20=$A$14,1,0)*G$14+IF(H20=$A$14,1,0)*H$14)/SUM(E$14:H$14)</f>
        <v>0.86206896551724133</v>
      </c>
      <c r="B20" s="27">
        <f t="shared" ref="B20:B83" si="5">(IF(E20=$B$14,1,0)*E$14+IF(F20=$B$14,1,0)*F$14+IF(G20=$B$14,1,0)*G$14+IF(H20=$B$14,1,0)*H$14)/SUM(E$14:H$14)</f>
        <v>0.13793103448275862</v>
      </c>
      <c r="C20" s="27">
        <f t="shared" ref="C20:C83" si="6">(IF(E20=$C$14,1,0)*E$14+IF(F20=$C$14,1,0)*F$14+IF(G20=$C$14,1,0)*G$14+IF(H20=$C$14,1,0)*H$14)/SUM(E$14:H$14)</f>
        <v>0</v>
      </c>
      <c r="D20" s="27">
        <f t="shared" si="3"/>
        <v>5</v>
      </c>
      <c r="E20" s="27" t="s">
        <v>23</v>
      </c>
      <c r="F20" s="27" t="s">
        <v>24</v>
      </c>
      <c r="G20" s="27" t="s">
        <v>23</v>
      </c>
      <c r="H20" s="27" t="s">
        <v>23</v>
      </c>
      <c r="I20" s="47">
        <v>-314.13418999999999</v>
      </c>
      <c r="J20" s="28">
        <f t="shared" si="0"/>
        <v>26780.344245598724</v>
      </c>
      <c r="K20" s="28">
        <f t="shared" si="2"/>
        <v>1553260</v>
      </c>
      <c r="L20" s="48" t="str">
        <f t="shared" si="1"/>
        <v>PARA G(CHI,Mo:Re:Mo:Mo;0),, 50*GCHIMO+8*GCHIRE+0*GCHINI+1553260;,, N  !</v>
      </c>
      <c r="M20" s="27">
        <v>2E-3</v>
      </c>
      <c r="P20" s="49"/>
      <c r="R20" s="49"/>
      <c r="S20" s="49"/>
      <c r="U20" s="49"/>
    </row>
    <row r="21" spans="1:21" s="27" customFormat="1" ht="13.2">
      <c r="A21" s="27">
        <f t="shared" si="4"/>
        <v>0.82758620689655171</v>
      </c>
      <c r="B21" s="27">
        <f t="shared" si="5"/>
        <v>0.17241379310344829</v>
      </c>
      <c r="C21" s="27">
        <f t="shared" si="6"/>
        <v>0</v>
      </c>
      <c r="D21" s="27">
        <f t="shared" si="3"/>
        <v>6</v>
      </c>
      <c r="E21" s="27" t="s">
        <v>24</v>
      </c>
      <c r="F21" s="27" t="s">
        <v>24</v>
      </c>
      <c r="G21" s="27" t="s">
        <v>23</v>
      </c>
      <c r="H21" s="27" t="s">
        <v>23</v>
      </c>
      <c r="I21" s="47">
        <v>-315.33857999999998</v>
      </c>
      <c r="J21" s="28">
        <f t="shared" si="0"/>
        <v>27560.882439328961</v>
      </c>
      <c r="K21" s="28">
        <f t="shared" si="2"/>
        <v>1598531</v>
      </c>
      <c r="L21" s="48" t="str">
        <f t="shared" si="1"/>
        <v>PARA G(CHI,Re:Re:Mo:Mo;0),, 48*GCHIMO+10*GCHIRE+0*GCHINI+1598531;,, N  !</v>
      </c>
      <c r="M21" s="27">
        <v>2.5000000000000001E-3</v>
      </c>
      <c r="P21" s="49"/>
      <c r="R21" s="49"/>
      <c r="S21" s="49"/>
      <c r="U21" s="49"/>
    </row>
    <row r="22" spans="1:21" s="27" customFormat="1" ht="13.2">
      <c r="A22" s="27">
        <f t="shared" si="4"/>
        <v>0.58620689655172409</v>
      </c>
      <c r="B22" s="27">
        <f t="shared" si="5"/>
        <v>0.41379310344827586</v>
      </c>
      <c r="C22" s="27">
        <f t="shared" si="6"/>
        <v>0</v>
      </c>
      <c r="D22" s="27">
        <f t="shared" si="3"/>
        <v>7</v>
      </c>
      <c r="E22" s="27" t="s">
        <v>23</v>
      </c>
      <c r="F22" s="27" t="s">
        <v>23</v>
      </c>
      <c r="G22" s="27" t="s">
        <v>24</v>
      </c>
      <c r="H22" s="27" t="s">
        <v>23</v>
      </c>
      <c r="I22" s="47">
        <v>-329.57522999999998</v>
      </c>
      <c r="J22" s="28">
        <f t="shared" si="0"/>
        <v>13707.842493928843</v>
      </c>
      <c r="K22" s="28">
        <f t="shared" si="2"/>
        <v>795055</v>
      </c>
      <c r="L22" s="48" t="str">
        <f t="shared" si="1"/>
        <v>PARA G(CHI,Mo:Mo:Re:Mo;0),, 34*GCHIMO+24*GCHIRE+0*GCHINI+795055;,, N  !</v>
      </c>
      <c r="M22" s="27">
        <v>1.1000000000000001E-3</v>
      </c>
      <c r="P22" s="49"/>
      <c r="R22" s="49"/>
      <c r="S22" s="49"/>
      <c r="U22" s="49"/>
    </row>
    <row r="23" spans="1:21" s="27" customFormat="1" ht="13.2">
      <c r="A23" s="27">
        <f t="shared" si="4"/>
        <v>0.58620689655172409</v>
      </c>
      <c r="B23" s="27">
        <f t="shared" si="5"/>
        <v>0.41379310344827586</v>
      </c>
      <c r="C23" s="27">
        <f t="shared" si="6"/>
        <v>0</v>
      </c>
      <c r="D23" s="27">
        <f t="shared" si="3"/>
        <v>8</v>
      </c>
      <c r="E23" s="27" t="s">
        <v>23</v>
      </c>
      <c r="F23" s="27" t="s">
        <v>23</v>
      </c>
      <c r="G23" s="27" t="s">
        <v>23</v>
      </c>
      <c r="H23" s="27" t="s">
        <v>24</v>
      </c>
      <c r="I23" s="47">
        <v>-332.02598</v>
      </c>
      <c r="J23" s="28">
        <f t="shared" si="0"/>
        <v>5553.9813497555169</v>
      </c>
      <c r="K23" s="28">
        <f t="shared" si="2"/>
        <v>322131</v>
      </c>
      <c r="L23" s="48" t="str">
        <f t="shared" si="1"/>
        <v>PARA G(CHI,Mo:Mo:Mo:Re;0),, 34*GCHIMO+24*GCHIRE+0*GCHINI+322131;,, N  !</v>
      </c>
      <c r="M23" s="27">
        <v>2.0999999999999999E-3</v>
      </c>
      <c r="P23" s="49"/>
      <c r="R23" s="49"/>
      <c r="S23" s="49"/>
      <c r="U23" s="49"/>
    </row>
    <row r="24" spans="1:21" s="27" customFormat="1" ht="13.2">
      <c r="A24" s="27">
        <f t="shared" si="4"/>
        <v>0.55172413793103448</v>
      </c>
      <c r="B24" s="27">
        <f t="shared" si="5"/>
        <v>0.44827586206896552</v>
      </c>
      <c r="C24" s="27">
        <f t="shared" si="6"/>
        <v>0</v>
      </c>
      <c r="D24" s="27">
        <f t="shared" si="3"/>
        <v>9</v>
      </c>
      <c r="E24" s="27" t="s">
        <v>24</v>
      </c>
      <c r="F24" s="27" t="s">
        <v>23</v>
      </c>
      <c r="G24" s="27" t="s">
        <v>24</v>
      </c>
      <c r="H24" s="27" t="s">
        <v>23</v>
      </c>
      <c r="I24" s="47">
        <v>-330.87767000000002</v>
      </c>
      <c r="J24" s="28">
        <f t="shared" si="0"/>
        <v>14162.159700130149</v>
      </c>
      <c r="K24" s="28">
        <f t="shared" si="2"/>
        <v>821405</v>
      </c>
      <c r="L24" s="48" t="str">
        <f t="shared" si="1"/>
        <v>PARA G(CHI,Re:Mo:Re:Mo;0),, 32*GCHIMO+26*GCHIRE+0*GCHINI+821405;,, N  !</v>
      </c>
      <c r="M24" s="27">
        <v>3.0999999999999999E-3</v>
      </c>
      <c r="P24" s="49"/>
      <c r="R24" s="49"/>
      <c r="S24" s="49"/>
      <c r="U24" s="49"/>
    </row>
    <row r="25" spans="1:21" s="27" customFormat="1" ht="13.2">
      <c r="A25" s="27">
        <f t="shared" si="4"/>
        <v>0.55172413793103448</v>
      </c>
      <c r="B25" s="27">
        <f t="shared" si="5"/>
        <v>0.44827586206896552</v>
      </c>
      <c r="C25" s="27">
        <f t="shared" si="6"/>
        <v>0</v>
      </c>
      <c r="D25" s="27">
        <f t="shared" si="3"/>
        <v>10</v>
      </c>
      <c r="E25" s="27" t="s">
        <v>24</v>
      </c>
      <c r="F25" s="27" t="s">
        <v>23</v>
      </c>
      <c r="G25" s="27" t="s">
        <v>23</v>
      </c>
      <c r="H25" s="27" t="s">
        <v>24</v>
      </c>
      <c r="I25" s="47">
        <v>-333.18970999999999</v>
      </c>
      <c r="J25" s="28">
        <f t="shared" si="0"/>
        <v>6469.7989453515083</v>
      </c>
      <c r="K25" s="28">
        <f t="shared" si="2"/>
        <v>375248</v>
      </c>
      <c r="L25" s="48" t="str">
        <f t="shared" si="1"/>
        <v>PARA G(CHI,Re:Mo:Mo:Re;0),, 32*GCHIMO+26*GCHIRE+0*GCHINI+375248;,, N  !</v>
      </c>
      <c r="M25" s="27">
        <v>1E-3</v>
      </c>
      <c r="P25" s="49"/>
      <c r="R25" s="49"/>
      <c r="S25" s="49"/>
      <c r="U25" s="49"/>
    </row>
    <row r="26" spans="1:21" s="27" customFormat="1" ht="13.2">
      <c r="A26" s="27">
        <f t="shared" si="4"/>
        <v>0.44827586206896552</v>
      </c>
      <c r="B26" s="27">
        <f t="shared" si="5"/>
        <v>0.55172413793103448</v>
      </c>
      <c r="C26" s="27">
        <f t="shared" si="6"/>
        <v>0</v>
      </c>
      <c r="D26" s="27">
        <f t="shared" si="3"/>
        <v>11</v>
      </c>
      <c r="E26" s="27" t="s">
        <v>23</v>
      </c>
      <c r="F26" s="27" t="s">
        <v>24</v>
      </c>
      <c r="G26" s="27" t="s">
        <v>24</v>
      </c>
      <c r="H26" s="27" t="s">
        <v>23</v>
      </c>
      <c r="I26" s="47">
        <v>-334.46946000000003</v>
      </c>
      <c r="J26" s="28">
        <f t="shared" si="0"/>
        <v>16574.907424751262</v>
      </c>
      <c r="K26" s="28">
        <f t="shared" si="2"/>
        <v>961345</v>
      </c>
      <c r="L26" s="48" t="str">
        <f t="shared" si="1"/>
        <v>PARA G(CHI,Mo:Re:Re:Mo;0),, 26*GCHIMO+32*GCHIRE+0*GCHINI+961345;,, N  !</v>
      </c>
      <c r="M26" s="27">
        <v>8.0000000000000004E-4</v>
      </c>
      <c r="P26" s="49"/>
      <c r="R26" s="49"/>
      <c r="S26" s="49"/>
      <c r="U26" s="49"/>
    </row>
    <row r="27" spans="1:21" s="27" customFormat="1" ht="13.2">
      <c r="A27" s="27">
        <f t="shared" si="4"/>
        <v>0.44827586206896552</v>
      </c>
      <c r="B27" s="27">
        <f t="shared" si="5"/>
        <v>0.55172413793103448</v>
      </c>
      <c r="C27" s="27">
        <f t="shared" si="6"/>
        <v>0</v>
      </c>
      <c r="D27" s="27">
        <f t="shared" si="3"/>
        <v>12</v>
      </c>
      <c r="E27" s="27" t="s">
        <v>23</v>
      </c>
      <c r="F27" s="27" t="s">
        <v>24</v>
      </c>
      <c r="G27" s="27" t="s">
        <v>23</v>
      </c>
      <c r="H27" s="27" t="s">
        <v>24</v>
      </c>
      <c r="I27" s="47">
        <v>-336.70427000000001</v>
      </c>
      <c r="J27" s="28">
        <f t="shared" si="0"/>
        <v>9139.4976834028239</v>
      </c>
      <c r="K27" s="28">
        <f t="shared" si="2"/>
        <v>530091</v>
      </c>
      <c r="L27" s="48" t="str">
        <f t="shared" si="1"/>
        <v>PARA G(CHI,Mo:Re:Mo:Re;0),, 26*GCHIMO+32*GCHIRE+0*GCHINI+530091;,, N  !</v>
      </c>
      <c r="M27" s="27">
        <v>5.9999999999999995E-4</v>
      </c>
      <c r="P27" s="49"/>
      <c r="R27" s="49"/>
      <c r="S27" s="49"/>
      <c r="U27" s="49"/>
    </row>
    <row r="28" spans="1:21" s="27" customFormat="1" ht="13.2">
      <c r="A28" s="27">
        <f t="shared" si="4"/>
        <v>0.41379310344827586</v>
      </c>
      <c r="B28" s="27">
        <f t="shared" si="5"/>
        <v>0.58620689655172409</v>
      </c>
      <c r="C28" s="27">
        <f t="shared" si="6"/>
        <v>0</v>
      </c>
      <c r="D28" s="27">
        <f t="shared" si="3"/>
        <v>13</v>
      </c>
      <c r="E28" s="27" t="s">
        <v>24</v>
      </c>
      <c r="F28" s="27" t="s">
        <v>24</v>
      </c>
      <c r="G28" s="27" t="s">
        <v>24</v>
      </c>
      <c r="H28" s="27" t="s">
        <v>23</v>
      </c>
      <c r="I28" s="47">
        <v>-335.61624999999998</v>
      </c>
      <c r="J28" s="28">
        <f t="shared" si="0"/>
        <v>17547.085892644256</v>
      </c>
      <c r="K28" s="28">
        <f t="shared" si="2"/>
        <v>1017731</v>
      </c>
      <c r="L28" s="48" t="str">
        <f t="shared" si="1"/>
        <v>PARA G(CHI,Re:Re:Re:Mo;0),, 24*GCHIMO+34*GCHIRE+0*GCHINI+1017731;,, N  !</v>
      </c>
      <c r="M28" s="27">
        <v>1E-4</v>
      </c>
      <c r="P28" s="49"/>
      <c r="R28" s="49"/>
      <c r="S28" s="49"/>
      <c r="U28" s="49"/>
    </row>
    <row r="29" spans="1:21" s="27" customFormat="1" ht="13.2">
      <c r="A29" s="27">
        <f t="shared" si="4"/>
        <v>0.41379310344827586</v>
      </c>
      <c r="B29" s="27">
        <f t="shared" si="5"/>
        <v>0.58620689655172409</v>
      </c>
      <c r="C29" s="27">
        <f t="shared" si="6"/>
        <v>0</v>
      </c>
      <c r="D29" s="27">
        <f t="shared" si="3"/>
        <v>14</v>
      </c>
      <c r="E29" s="27" t="s">
        <v>24</v>
      </c>
      <c r="F29" s="27" t="s">
        <v>24</v>
      </c>
      <c r="G29" s="27" t="s">
        <v>23</v>
      </c>
      <c r="H29" s="27" t="s">
        <v>24</v>
      </c>
      <c r="I29" s="47">
        <v>-337.67385000000002</v>
      </c>
      <c r="J29" s="28">
        <f t="shared" si="0"/>
        <v>10701.269432274441</v>
      </c>
      <c r="K29" s="28">
        <f t="shared" si="2"/>
        <v>620674</v>
      </c>
      <c r="L29" s="48" t="str">
        <f t="shared" si="1"/>
        <v>PARA G(CHI,Re:Re:Mo:Re;0),, 24*GCHIMO+34*GCHIRE+0*GCHINI+620674;,, N  !</v>
      </c>
      <c r="M29" s="27">
        <v>2.0999999999999999E-3</v>
      </c>
      <c r="P29" s="49"/>
      <c r="R29" s="49"/>
      <c r="S29" s="49"/>
      <c r="U29" s="49"/>
    </row>
    <row r="30" spans="1:21" s="27" customFormat="1" ht="13.2">
      <c r="A30" s="27">
        <f t="shared" si="4"/>
        <v>0.17241379310344829</v>
      </c>
      <c r="B30" s="27">
        <f t="shared" si="5"/>
        <v>0.82758620689655171</v>
      </c>
      <c r="C30" s="27">
        <f t="shared" si="6"/>
        <v>0</v>
      </c>
      <c r="D30" s="27">
        <f t="shared" si="3"/>
        <v>15</v>
      </c>
      <c r="E30" s="27" t="s">
        <v>23</v>
      </c>
      <c r="F30" s="27" t="s">
        <v>23</v>
      </c>
      <c r="G30" s="27" t="s">
        <v>24</v>
      </c>
      <c r="H30" s="27" t="s">
        <v>24</v>
      </c>
      <c r="I30" s="47">
        <v>-351.30790999999999</v>
      </c>
      <c r="J30" s="28">
        <f t="shared" si="0"/>
        <v>-1146.9004991021418</v>
      </c>
      <c r="K30" s="28">
        <f t="shared" si="2"/>
        <v>-66520</v>
      </c>
      <c r="L30" s="48" t="str">
        <f t="shared" si="1"/>
        <v>PARA G(CHI,Mo:Mo:Re:Re;0),, 10*GCHIMO+48*GCHIRE+0*GCHINI+-66520;,, N  !</v>
      </c>
      <c r="M30" s="27">
        <v>1.1000000000000001E-3</v>
      </c>
      <c r="P30" s="49"/>
      <c r="R30" s="49"/>
      <c r="S30" s="49"/>
      <c r="U30" s="49"/>
    </row>
    <row r="31" spans="1:21" s="27" customFormat="1" ht="13.2">
      <c r="A31" s="27">
        <f t="shared" si="4"/>
        <v>0.13793103448275862</v>
      </c>
      <c r="B31" s="27">
        <f t="shared" si="5"/>
        <v>0.86206896551724133</v>
      </c>
      <c r="C31" s="27">
        <f t="shared" si="6"/>
        <v>0</v>
      </c>
      <c r="D31" s="27">
        <f t="shared" si="3"/>
        <v>16</v>
      </c>
      <c r="E31" s="27" t="s">
        <v>24</v>
      </c>
      <c r="F31" s="27" t="s">
        <v>23</v>
      </c>
      <c r="G31" s="27" t="s">
        <v>24</v>
      </c>
      <c r="H31" s="27" t="s">
        <v>24</v>
      </c>
      <c r="I31" s="47">
        <v>-352.45478000000003</v>
      </c>
      <c r="J31" s="28">
        <f t="shared" si="0"/>
        <v>-174.98819825689461</v>
      </c>
      <c r="K31" s="28">
        <f t="shared" si="2"/>
        <v>-10149</v>
      </c>
      <c r="L31" s="48" t="str">
        <f t="shared" si="1"/>
        <v>PARA G(CHI,Re:Mo:Re:Re;0),, 8*GCHIMO+50*GCHIRE+0*GCHINI+-10149;,, N  !</v>
      </c>
      <c r="M31" s="27">
        <v>2.0999999999999999E-3</v>
      </c>
      <c r="P31" s="49"/>
      <c r="R31" s="49"/>
      <c r="S31" s="49"/>
      <c r="U31" s="49"/>
    </row>
    <row r="32" spans="1:21" s="27" customFormat="1" ht="13.2">
      <c r="A32" s="27">
        <f t="shared" si="4"/>
        <v>3.4482758620689655E-2</v>
      </c>
      <c r="B32" s="27">
        <f t="shared" si="5"/>
        <v>0.96551724137931039</v>
      </c>
      <c r="C32" s="27">
        <f t="shared" si="6"/>
        <v>0</v>
      </c>
      <c r="D32" s="27">
        <f t="shared" si="3"/>
        <v>17</v>
      </c>
      <c r="E32" s="27" t="s">
        <v>23</v>
      </c>
      <c r="F32" s="27" t="s">
        <v>24</v>
      </c>
      <c r="G32" s="27" t="s">
        <v>24</v>
      </c>
      <c r="H32" s="27" t="s">
        <v>24</v>
      </c>
      <c r="I32" s="47">
        <v>-355.67869000000002</v>
      </c>
      <c r="J32" s="28">
        <f t="shared" si="0"/>
        <v>3461.7286940553317</v>
      </c>
      <c r="K32" s="28">
        <f t="shared" si="2"/>
        <v>200780</v>
      </c>
      <c r="L32" s="48" t="str">
        <f t="shared" si="1"/>
        <v>PARA G(CHI,Mo:Re:Re:Re;0),, 2*GCHIMO+56*GCHIRE+0*GCHINI+200780;,, N  !</v>
      </c>
      <c r="M32" s="27">
        <v>-8.9999999999999998E-4</v>
      </c>
      <c r="P32" s="49"/>
      <c r="R32" s="49"/>
      <c r="S32" s="49"/>
      <c r="U32" s="49"/>
    </row>
    <row r="33" spans="1:21" s="30" customFormat="1" ht="13.2">
      <c r="A33" s="30">
        <f t="shared" si="4"/>
        <v>0.96551724137931039</v>
      </c>
      <c r="B33" s="30">
        <f t="shared" si="5"/>
        <v>0</v>
      </c>
      <c r="C33" s="30">
        <f t="shared" si="6"/>
        <v>3.4482758620689655E-2</v>
      </c>
      <c r="D33" s="30">
        <f t="shared" si="3"/>
        <v>18</v>
      </c>
      <c r="E33" s="30" t="s">
        <v>25</v>
      </c>
      <c r="F33" s="30" t="s">
        <v>23</v>
      </c>
      <c r="G33" s="30" t="s">
        <v>23</v>
      </c>
      <c r="H33" s="30" t="s">
        <v>23</v>
      </c>
      <c r="I33" s="50">
        <v>-302.23473999999999</v>
      </c>
      <c r="J33" s="31">
        <f t="shared" si="0"/>
        <v>28870.093600217966</v>
      </c>
      <c r="K33" s="31">
        <f t="shared" si="2"/>
        <v>1674465</v>
      </c>
      <c r="L33" s="51" t="str">
        <f t="shared" si="1"/>
        <v>PARA G(CHI,Ni:Mo:Mo:Mo;0),, 56*GCHIMO+0*GCHIRE+2*GCHINI+1674465;,, N  !</v>
      </c>
      <c r="M33" s="30">
        <v>5.0000000000000001E-3</v>
      </c>
      <c r="P33" s="52"/>
      <c r="R33" s="52"/>
      <c r="S33" s="52"/>
      <c r="U33" s="52"/>
    </row>
    <row r="34" spans="1:21" s="30" customFormat="1" ht="13.2">
      <c r="A34" s="30">
        <f t="shared" si="4"/>
        <v>0.86206896551724133</v>
      </c>
      <c r="B34" s="30">
        <f t="shared" si="5"/>
        <v>0</v>
      </c>
      <c r="C34" s="30">
        <f t="shared" si="6"/>
        <v>0.13793103448275862</v>
      </c>
      <c r="D34" s="30">
        <f t="shared" si="3"/>
        <v>19</v>
      </c>
      <c r="E34" s="30" t="s">
        <v>23</v>
      </c>
      <c r="F34" s="30" t="s">
        <v>25</v>
      </c>
      <c r="G34" s="30" t="s">
        <v>23</v>
      </c>
      <c r="H34" s="30" t="s">
        <v>23</v>
      </c>
      <c r="I34" s="50">
        <v>-283.10437000000002</v>
      </c>
      <c r="J34" s="31">
        <f t="shared" si="0"/>
        <v>37468.01054549581</v>
      </c>
      <c r="K34" s="31">
        <f t="shared" si="2"/>
        <v>2173145</v>
      </c>
      <c r="L34" s="51" t="str">
        <f t="shared" si="1"/>
        <v>PARA G(CHI,Mo:Ni:Mo:Mo;0),, 50*GCHIMO+0*GCHIRE+8*GCHINI+2173145;,, N  !</v>
      </c>
      <c r="M34" s="30">
        <v>9.9000000000000008E-3</v>
      </c>
      <c r="P34" s="52"/>
      <c r="R34" s="52"/>
      <c r="S34" s="52"/>
      <c r="U34" s="52"/>
    </row>
    <row r="35" spans="1:21" s="30" customFormat="1" ht="13.2">
      <c r="A35" s="30">
        <f t="shared" si="4"/>
        <v>0.82758620689655171</v>
      </c>
      <c r="B35" s="30">
        <f t="shared" si="5"/>
        <v>0</v>
      </c>
      <c r="C35" s="30">
        <f t="shared" si="6"/>
        <v>0.17241379310344829</v>
      </c>
      <c r="D35" s="30">
        <f t="shared" si="3"/>
        <v>20</v>
      </c>
      <c r="E35" s="30" t="s">
        <v>25</v>
      </c>
      <c r="F35" s="30" t="s">
        <v>25</v>
      </c>
      <c r="G35" s="30" t="s">
        <v>23</v>
      </c>
      <c r="H35" s="30" t="s">
        <v>23</v>
      </c>
      <c r="I35" s="50">
        <v>-276.94256999999999</v>
      </c>
      <c r="J35" s="31">
        <f t="shared" si="0"/>
        <v>39618.692191452268</v>
      </c>
      <c r="K35" s="31">
        <f t="shared" si="2"/>
        <v>2297884</v>
      </c>
      <c r="L35" s="51" t="str">
        <f t="shared" si="1"/>
        <v>PARA G(CHI,Ni:Ni:Mo:Mo;0),, 48*GCHIMO+0*GCHIRE+10*GCHINI+2297884;,, N  !</v>
      </c>
      <c r="M35" s="30">
        <v>5.7000000000000002E-3</v>
      </c>
      <c r="P35" s="52"/>
      <c r="R35" s="52"/>
      <c r="S35" s="52"/>
      <c r="U35" s="52"/>
    </row>
    <row r="36" spans="1:21" s="30" customFormat="1" ht="13.2">
      <c r="A36" s="30">
        <f t="shared" si="4"/>
        <v>0.58620689655172409</v>
      </c>
      <c r="B36" s="30">
        <f t="shared" si="5"/>
        <v>0</v>
      </c>
      <c r="C36" s="30">
        <f t="shared" si="6"/>
        <v>0.41379310344827586</v>
      </c>
      <c r="D36" s="30">
        <f t="shared" si="3"/>
        <v>21</v>
      </c>
      <c r="E36" s="30" t="s">
        <v>23</v>
      </c>
      <c r="F36" s="30" t="s">
        <v>23</v>
      </c>
      <c r="G36" s="30" t="s">
        <v>25</v>
      </c>
      <c r="H36" s="30" t="s">
        <v>23</v>
      </c>
      <c r="I36" s="50">
        <v>-245.02430000000001</v>
      </c>
      <c r="J36" s="31">
        <f t="shared" si="0"/>
        <v>17362.399898013551</v>
      </c>
      <c r="K36" s="31">
        <f t="shared" si="2"/>
        <v>1007019</v>
      </c>
      <c r="L36" s="51" t="str">
        <f t="shared" si="1"/>
        <v>PARA G(CHI,Mo:Mo:Ni:Mo;0),, 34*GCHIMO+0*GCHIRE+24*GCHINI+1007019;,, N  !</v>
      </c>
      <c r="M36" s="30">
        <v>-5.0000000000000001E-4</v>
      </c>
      <c r="P36" s="52"/>
      <c r="R36" s="52"/>
      <c r="S36" s="52"/>
      <c r="U36" s="52"/>
    </row>
    <row r="37" spans="1:21" s="30" customFormat="1" ht="13.2">
      <c r="A37" s="30">
        <f t="shared" si="4"/>
        <v>0.58620689655172409</v>
      </c>
      <c r="B37" s="30">
        <f t="shared" si="5"/>
        <v>0</v>
      </c>
      <c r="C37" s="30">
        <f t="shared" si="6"/>
        <v>0.41379310344827586</v>
      </c>
      <c r="D37" s="30">
        <f t="shared" si="3"/>
        <v>22</v>
      </c>
      <c r="E37" s="30" t="s">
        <v>23</v>
      </c>
      <c r="F37" s="30" t="s">
        <v>23</v>
      </c>
      <c r="G37" s="30" t="s">
        <v>23</v>
      </c>
      <c r="H37" s="30" t="s">
        <v>25</v>
      </c>
      <c r="I37" s="50">
        <v>-246.61886000000001</v>
      </c>
      <c r="J37" s="31">
        <f t="shared" si="0"/>
        <v>12057.158308274524</v>
      </c>
      <c r="K37" s="31">
        <f t="shared" si="2"/>
        <v>699315</v>
      </c>
      <c r="L37" s="51" t="str">
        <f t="shared" si="1"/>
        <v>PARA G(CHI,Mo:Mo:Mo:Ni;0),, 34*GCHIMO+0*GCHIRE+24*GCHINI+699315;,, N  !</v>
      </c>
      <c r="M37" s="30">
        <v>0.01</v>
      </c>
      <c r="P37" s="52"/>
      <c r="R37" s="52"/>
      <c r="S37" s="52"/>
      <c r="U37" s="52"/>
    </row>
    <row r="38" spans="1:21" s="30" customFormat="1" ht="13.2">
      <c r="A38" s="30">
        <f t="shared" si="4"/>
        <v>0.55172413793103448</v>
      </c>
      <c r="B38" s="30">
        <f t="shared" si="5"/>
        <v>0</v>
      </c>
      <c r="C38" s="30">
        <f t="shared" si="6"/>
        <v>0.44827586206896552</v>
      </c>
      <c r="D38" s="30">
        <f t="shared" si="3"/>
        <v>23</v>
      </c>
      <c r="E38" s="30" t="s">
        <v>25</v>
      </c>
      <c r="F38" s="30" t="s">
        <v>23</v>
      </c>
      <c r="G38" s="30" t="s">
        <v>25</v>
      </c>
      <c r="H38" s="30" t="s">
        <v>23</v>
      </c>
      <c r="I38" s="50">
        <v>-238.97832</v>
      </c>
      <c r="J38" s="31">
        <f t="shared" si="0"/>
        <v>19127.738201026768</v>
      </c>
      <c r="K38" s="31">
        <f t="shared" si="2"/>
        <v>1109409</v>
      </c>
      <c r="L38" s="51" t="str">
        <f t="shared" si="1"/>
        <v>PARA G(CHI,Ni:Mo:Ni:Mo;0),, 32*GCHIMO+0*GCHIRE+26*GCHINI+1109409;,, N  !</v>
      </c>
      <c r="M38" s="30">
        <v>-1.4E-3</v>
      </c>
      <c r="P38" s="52"/>
      <c r="R38" s="52"/>
      <c r="S38" s="52"/>
      <c r="U38" s="52"/>
    </row>
    <row r="39" spans="1:21" s="30" customFormat="1" ht="13.2">
      <c r="A39" s="30">
        <f t="shared" si="4"/>
        <v>0.55172413793103448</v>
      </c>
      <c r="B39" s="30">
        <f t="shared" si="5"/>
        <v>0</v>
      </c>
      <c r="C39" s="30">
        <f t="shared" si="6"/>
        <v>0.44827586206896552</v>
      </c>
      <c r="D39" s="30">
        <f t="shared" si="3"/>
        <v>24</v>
      </c>
      <c r="E39" s="30" t="s">
        <v>25</v>
      </c>
      <c r="F39" s="30" t="s">
        <v>23</v>
      </c>
      <c r="G39" s="30" t="s">
        <v>23</v>
      </c>
      <c r="H39" s="30" t="s">
        <v>25</v>
      </c>
      <c r="I39" s="50">
        <v>-240.57050000000001</v>
      </c>
      <c r="J39" s="31">
        <f t="shared" si="0"/>
        <v>13830.415080949282</v>
      </c>
      <c r="K39" s="31">
        <f t="shared" si="2"/>
        <v>802164</v>
      </c>
      <c r="L39" s="51" t="str">
        <f t="shared" si="1"/>
        <v>PARA G(CHI,Ni:Mo:Mo:Ni;0),, 32*GCHIMO+0*GCHIRE+26*GCHINI+802164;,, N  !</v>
      </c>
      <c r="M39" s="30">
        <v>1.1171</v>
      </c>
      <c r="P39" s="52"/>
      <c r="R39" s="52"/>
      <c r="S39" s="52"/>
      <c r="U39" s="52"/>
    </row>
    <row r="40" spans="1:21" s="30" customFormat="1" ht="13.2">
      <c r="A40" s="30">
        <f t="shared" si="4"/>
        <v>0.44827586206896552</v>
      </c>
      <c r="B40" s="30">
        <f t="shared" si="5"/>
        <v>0</v>
      </c>
      <c r="C40" s="30">
        <f t="shared" si="6"/>
        <v>0.55172413793103448</v>
      </c>
      <c r="D40" s="30">
        <f t="shared" si="3"/>
        <v>25</v>
      </c>
      <c r="E40" s="30" t="s">
        <v>23</v>
      </c>
      <c r="F40" s="30" t="s">
        <v>25</v>
      </c>
      <c r="G40" s="30" t="s">
        <v>25</v>
      </c>
      <c r="H40" s="30" t="s">
        <v>23</v>
      </c>
      <c r="I40" s="50">
        <v>-223.45318</v>
      </c>
      <c r="J40" s="31">
        <f t="shared" si="0"/>
        <v>15730.737340405267</v>
      </c>
      <c r="K40" s="31">
        <f t="shared" si="2"/>
        <v>912383</v>
      </c>
      <c r="L40" s="51" t="str">
        <f t="shared" si="1"/>
        <v>PARA G(CHI,Mo:Ni:Ni:Mo;0),, 26*GCHIMO+0*GCHIRE+32*GCHINI+912383;,, N  !</v>
      </c>
      <c r="M40" s="30">
        <v>-3.8E-3</v>
      </c>
      <c r="P40" s="52"/>
      <c r="R40" s="52"/>
      <c r="S40" s="52"/>
      <c r="U40" s="52"/>
    </row>
    <row r="41" spans="1:21" s="30" customFormat="1" ht="13.2">
      <c r="A41" s="30">
        <f t="shared" si="4"/>
        <v>0.44827586206896552</v>
      </c>
      <c r="B41" s="30">
        <f t="shared" si="5"/>
        <v>0</v>
      </c>
      <c r="C41" s="30">
        <f t="shared" si="6"/>
        <v>0.55172413793103448</v>
      </c>
      <c r="D41" s="30">
        <f t="shared" si="3"/>
        <v>26</v>
      </c>
      <c r="E41" s="30" t="s">
        <v>23</v>
      </c>
      <c r="F41" s="30" t="s">
        <v>25</v>
      </c>
      <c r="G41" s="30" t="s">
        <v>23</v>
      </c>
      <c r="H41" s="30" t="s">
        <v>25</v>
      </c>
      <c r="I41" s="50">
        <v>-225.35276999999999</v>
      </c>
      <c r="J41" s="31">
        <f t="shared" si="0"/>
        <v>9410.6340696269363</v>
      </c>
      <c r="K41" s="31">
        <f t="shared" si="2"/>
        <v>545817</v>
      </c>
      <c r="L41" s="51" t="str">
        <f t="shared" si="1"/>
        <v>PARA G(CHI,Mo:Ni:Mo:Ni;0),, 26*GCHIMO+0*GCHIRE+32*GCHINI+545817;,, N  !</v>
      </c>
      <c r="M41" s="30">
        <v>5.0999999999999997E-2</v>
      </c>
      <c r="P41" s="52"/>
      <c r="R41" s="52"/>
      <c r="S41" s="52"/>
      <c r="U41" s="52"/>
    </row>
    <row r="42" spans="1:21" s="30" customFormat="1" ht="13.2">
      <c r="A42" s="30">
        <f t="shared" si="4"/>
        <v>0.41379310344827586</v>
      </c>
      <c r="B42" s="30">
        <f t="shared" si="5"/>
        <v>0</v>
      </c>
      <c r="C42" s="30">
        <f t="shared" si="6"/>
        <v>0.58620689655172409</v>
      </c>
      <c r="D42" s="30">
        <f t="shared" si="3"/>
        <v>27</v>
      </c>
      <c r="E42" s="30" t="s">
        <v>25</v>
      </c>
      <c r="F42" s="30" t="s">
        <v>25</v>
      </c>
      <c r="G42" s="30" t="s">
        <v>25</v>
      </c>
      <c r="H42" s="30" t="s">
        <v>23</v>
      </c>
      <c r="I42" s="50">
        <v>-217.19332</v>
      </c>
      <c r="J42" s="31">
        <f t="shared" si="0"/>
        <v>18207.673244771286</v>
      </c>
      <c r="K42" s="31">
        <f t="shared" si="2"/>
        <v>1056045</v>
      </c>
      <c r="L42" s="51" t="str">
        <f t="shared" si="1"/>
        <v>PARA G(CHI,Ni:Ni:Ni:Mo;0),, 24*GCHIMO+0*GCHIRE+34*GCHINI+1056045;,, N  !</v>
      </c>
      <c r="M42" s="30">
        <v>8.9999999999999998E-4</v>
      </c>
      <c r="P42" s="52"/>
      <c r="R42" s="52"/>
      <c r="S42" s="52"/>
      <c r="U42" s="52"/>
    </row>
    <row r="43" spans="1:21" s="30" customFormat="1" ht="13.2">
      <c r="A43" s="30">
        <f t="shared" si="4"/>
        <v>0.41379310344827586</v>
      </c>
      <c r="B43" s="30">
        <f t="shared" si="5"/>
        <v>0</v>
      </c>
      <c r="C43" s="30">
        <f t="shared" si="6"/>
        <v>0.58620689655172409</v>
      </c>
      <c r="D43" s="30">
        <f t="shared" si="3"/>
        <v>28</v>
      </c>
      <c r="E43" s="30" t="s">
        <v>25</v>
      </c>
      <c r="F43" s="30" t="s">
        <v>25</v>
      </c>
      <c r="G43" s="30" t="s">
        <v>23</v>
      </c>
      <c r="H43" s="30" t="s">
        <v>25</v>
      </c>
      <c r="I43" s="50">
        <v>-218.58649</v>
      </c>
      <c r="J43" s="31">
        <f t="shared" si="0"/>
        <v>13572.473926102426</v>
      </c>
      <c r="K43" s="31">
        <f t="shared" si="2"/>
        <v>787203</v>
      </c>
      <c r="L43" s="51" t="str">
        <f t="shared" si="1"/>
        <v>PARA G(CHI,Ni:Ni:Mo:Ni;0),, 24*GCHIMO+0*GCHIRE+34*GCHINI+787203;,, N  !</v>
      </c>
      <c r="M43" s="30">
        <v>8.14E-2</v>
      </c>
      <c r="P43" s="52"/>
      <c r="R43" s="52"/>
      <c r="S43" s="52"/>
      <c r="U43" s="52"/>
    </row>
    <row r="44" spans="1:21" s="30" customFormat="1" ht="13.2">
      <c r="A44" s="30">
        <f t="shared" si="4"/>
        <v>0.17241379310344829</v>
      </c>
      <c r="B44" s="30">
        <f t="shared" si="5"/>
        <v>0</v>
      </c>
      <c r="C44" s="30">
        <f t="shared" si="6"/>
        <v>0.82758620689655171</v>
      </c>
      <c r="D44" s="30">
        <f t="shared" si="3"/>
        <v>29</v>
      </c>
      <c r="E44" s="30" t="s">
        <v>23</v>
      </c>
      <c r="F44" s="30" t="s">
        <v>23</v>
      </c>
      <c r="G44" s="30" t="s">
        <v>25</v>
      </c>
      <c r="H44" s="30" t="s">
        <v>25</v>
      </c>
      <c r="I44" s="50">
        <v>-183.97778</v>
      </c>
      <c r="J44" s="31">
        <f t="shared" si="0"/>
        <v>267.51252187311485</v>
      </c>
      <c r="K44" s="31">
        <f t="shared" si="2"/>
        <v>15516</v>
      </c>
      <c r="L44" s="51" t="str">
        <f t="shared" si="1"/>
        <v>PARA G(CHI,Mo:Mo:Ni:Ni;0),, 10*GCHIMO+0*GCHIRE+48*GCHINI+15516;,, N  !</v>
      </c>
      <c r="M44" s="30">
        <v>2.6322000000000001</v>
      </c>
      <c r="P44" s="52"/>
      <c r="R44" s="52"/>
      <c r="S44" s="52"/>
      <c r="U44" s="52"/>
    </row>
    <row r="45" spans="1:21" s="30" customFormat="1" ht="13.2">
      <c r="A45" s="30">
        <f t="shared" si="4"/>
        <v>0.13793103448275862</v>
      </c>
      <c r="B45" s="30">
        <f t="shared" si="5"/>
        <v>0</v>
      </c>
      <c r="C45" s="30">
        <f t="shared" si="6"/>
        <v>0.86206896551724133</v>
      </c>
      <c r="D45" s="30">
        <f t="shared" si="3"/>
        <v>30</v>
      </c>
      <c r="E45" s="30" t="s">
        <v>25</v>
      </c>
      <c r="F45" s="30" t="s">
        <v>23</v>
      </c>
      <c r="G45" s="30" t="s">
        <v>25</v>
      </c>
      <c r="H45" s="30" t="s">
        <v>25</v>
      </c>
      <c r="I45" s="50">
        <v>-178.45383000000001</v>
      </c>
      <c r="J45" s="31">
        <f t="shared" si="0"/>
        <v>296.01102764335093</v>
      </c>
      <c r="K45" s="31">
        <f t="shared" si="2"/>
        <v>17169</v>
      </c>
      <c r="L45" s="51" t="str">
        <f t="shared" si="1"/>
        <v>PARA G(CHI,Ni:Mo:Ni:Ni;0),, 8*GCHIMO+0*GCHIRE+50*GCHINI+17169;,, N  !</v>
      </c>
      <c r="M45" s="30">
        <v>0.77710000000000001</v>
      </c>
      <c r="P45" s="52"/>
      <c r="R45" s="52"/>
      <c r="S45" s="52"/>
      <c r="U45" s="52"/>
    </row>
    <row r="46" spans="1:21" s="30" customFormat="1" ht="13.2">
      <c r="A46" s="30">
        <f t="shared" si="4"/>
        <v>3.4482758620689655E-2</v>
      </c>
      <c r="B46" s="30">
        <f t="shared" si="5"/>
        <v>0</v>
      </c>
      <c r="C46" s="30">
        <f t="shared" si="6"/>
        <v>0.96551724137931039</v>
      </c>
      <c r="D46" s="30">
        <f t="shared" si="3"/>
        <v>31</v>
      </c>
      <c r="E46" s="30" t="s">
        <v>23</v>
      </c>
      <c r="F46" s="30" t="s">
        <v>25</v>
      </c>
      <c r="G46" s="30" t="s">
        <v>25</v>
      </c>
      <c r="H46" s="30" t="s">
        <v>25</v>
      </c>
      <c r="I46" s="50">
        <v>-159.73795000000001</v>
      </c>
      <c r="J46" s="31">
        <f t="shared" si="0"/>
        <v>7514.8832292107891</v>
      </c>
      <c r="K46" s="31">
        <f t="shared" si="2"/>
        <v>435863</v>
      </c>
      <c r="L46" s="51" t="str">
        <f t="shared" si="1"/>
        <v>PARA G(CHI,Mo:Ni:Ni:Ni;0),, 2*GCHIMO+0*GCHIRE+56*GCHINI+435863;,, N  !</v>
      </c>
      <c r="M46" s="30">
        <v>14.9649</v>
      </c>
      <c r="P46" s="52"/>
      <c r="R46" s="52"/>
      <c r="S46" s="52"/>
      <c r="U46" s="52"/>
    </row>
    <row r="47" spans="1:21" s="33" customFormat="1" ht="13.2">
      <c r="A47" s="33">
        <f t="shared" si="4"/>
        <v>0</v>
      </c>
      <c r="B47" s="33">
        <f t="shared" si="5"/>
        <v>3.4482758620689655E-2</v>
      </c>
      <c r="C47" s="33">
        <f t="shared" si="6"/>
        <v>0.96551724137931039</v>
      </c>
      <c r="D47" s="33">
        <f t="shared" si="3"/>
        <v>32</v>
      </c>
      <c r="E47" s="33" t="s">
        <v>24</v>
      </c>
      <c r="F47" s="33" t="s">
        <v>25</v>
      </c>
      <c r="G47" s="33" t="s">
        <v>25</v>
      </c>
      <c r="H47" s="33" t="s">
        <v>25</v>
      </c>
      <c r="I47" s="53">
        <v>-160.74916999999999</v>
      </c>
      <c r="J47" s="34">
        <f t="shared" si="0"/>
        <v>8938.1150298858483</v>
      </c>
      <c r="K47" s="34">
        <f t="shared" si="2"/>
        <v>518411</v>
      </c>
      <c r="L47" s="54" t="str">
        <f t="shared" si="1"/>
        <v>PARA G(CHI,Re:Ni:Ni:Ni;0),, 0*GCHIMO+2*GCHIRE+56*GCHINI+518411;,, N  !</v>
      </c>
      <c r="M47" s="33">
        <v>14.860799999999999</v>
      </c>
      <c r="P47" s="56"/>
      <c r="Q47" s="55"/>
      <c r="R47" s="56"/>
      <c r="S47" s="56"/>
      <c r="U47" s="56"/>
    </row>
    <row r="48" spans="1:21" s="33" customFormat="1" ht="13.2">
      <c r="A48" s="33">
        <f t="shared" si="4"/>
        <v>0</v>
      </c>
      <c r="B48" s="33">
        <f t="shared" si="5"/>
        <v>0.13793103448275862</v>
      </c>
      <c r="C48" s="33">
        <f t="shared" si="6"/>
        <v>0.86206896551724133</v>
      </c>
      <c r="D48" s="33">
        <f t="shared" si="3"/>
        <v>33</v>
      </c>
      <c r="E48" s="33" t="s">
        <v>25</v>
      </c>
      <c r="F48" s="33" t="s">
        <v>24</v>
      </c>
      <c r="G48" s="33" t="s">
        <v>25</v>
      </c>
      <c r="H48" s="33" t="s">
        <v>25</v>
      </c>
      <c r="I48" s="53">
        <v>-182.68552</v>
      </c>
      <c r="J48" s="34">
        <f t="shared" ref="J48:J79" si="7">(I48/29-A48*$C$4-B48*$C$5-C48*$C$6)*96485.5547</f>
        <v>5367.4049036706228</v>
      </c>
      <c r="K48" s="34">
        <f t="shared" si="2"/>
        <v>311309</v>
      </c>
      <c r="L48" s="54" t="str">
        <f t="shared" ref="L48:L79" si="8">"PARA G(CHI,"&amp;E48&amp;":"&amp;F48&amp;":"&amp;G48&amp;":"&amp;H48&amp;";0),, "&amp;A48*58&amp;"*GCHIMO+"&amp;B48*58&amp;"*GCHIRE+"&amp;C48*58&amp;"*GCHINI+"&amp;K48&amp;";,, N  !"</f>
        <v>PARA G(CHI,Ni:Re:Ni:Ni;0),, 0*GCHIMO+8*GCHIRE+50*GCHINI+311309;,, N  !</v>
      </c>
      <c r="M48" s="33">
        <v>2.6979000000000002</v>
      </c>
      <c r="P48" s="56"/>
      <c r="Q48" s="55"/>
      <c r="R48" s="56"/>
      <c r="S48" s="56"/>
      <c r="U48" s="56"/>
    </row>
    <row r="49" spans="1:21" s="33" customFormat="1" ht="13.2">
      <c r="A49" s="33">
        <f t="shared" si="4"/>
        <v>0</v>
      </c>
      <c r="B49" s="33">
        <f t="shared" si="5"/>
        <v>0.17241379310344829</v>
      </c>
      <c r="C49" s="33">
        <f t="shared" si="6"/>
        <v>0.82758620689655171</v>
      </c>
      <c r="D49" s="33">
        <f t="shared" si="3"/>
        <v>34</v>
      </c>
      <c r="E49" s="33" t="s">
        <v>24</v>
      </c>
      <c r="F49" s="33" t="s">
        <v>24</v>
      </c>
      <c r="G49" s="33" t="s">
        <v>25</v>
      </c>
      <c r="H49" s="33" t="s">
        <v>25</v>
      </c>
      <c r="I49" s="53">
        <v>-190.30653000000001</v>
      </c>
      <c r="J49" s="34">
        <f t="shared" si="7"/>
        <v>3149.452863559769</v>
      </c>
      <c r="K49" s="34">
        <f t="shared" si="2"/>
        <v>182668</v>
      </c>
      <c r="L49" s="54" t="str">
        <f t="shared" si="8"/>
        <v>PARA G(CHI,Re:Re:Ni:Ni;0),, 0*GCHIMO+10*GCHIRE+48*GCHINI+182668;,, N  !</v>
      </c>
      <c r="M49" s="33">
        <v>2.46E-2</v>
      </c>
      <c r="P49" s="56"/>
      <c r="Q49" s="55"/>
      <c r="R49" s="56"/>
      <c r="S49" s="56"/>
      <c r="U49" s="56"/>
    </row>
    <row r="50" spans="1:21" s="33" customFormat="1" ht="13.2">
      <c r="A50" s="33">
        <f t="shared" si="4"/>
        <v>0</v>
      </c>
      <c r="B50" s="33">
        <f t="shared" si="5"/>
        <v>0.41379310344827586</v>
      </c>
      <c r="C50" s="33">
        <f t="shared" si="6"/>
        <v>0.58620689655172409</v>
      </c>
      <c r="D50" s="33">
        <f t="shared" si="3"/>
        <v>35</v>
      </c>
      <c r="E50" s="33" t="s">
        <v>25</v>
      </c>
      <c r="F50" s="33" t="s">
        <v>25</v>
      </c>
      <c r="G50" s="33" t="s">
        <v>24</v>
      </c>
      <c r="H50" s="33" t="s">
        <v>25</v>
      </c>
      <c r="I50" s="53">
        <v>-235.76228</v>
      </c>
      <c r="J50" s="34">
        <f t="shared" si="7"/>
        <v>13878.905393653549</v>
      </c>
      <c r="K50" s="34">
        <f t="shared" si="2"/>
        <v>804977</v>
      </c>
      <c r="L50" s="54" t="str">
        <f t="shared" si="8"/>
        <v>PARA G(CHI,Ni:Ni:Re:Ni;0),, 0*GCHIMO+24*GCHIRE+34*GCHINI+804977;,, N  !</v>
      </c>
      <c r="M50" s="33">
        <v>7.2599999999999998E-2</v>
      </c>
      <c r="P50" s="56"/>
      <c r="R50" s="56"/>
      <c r="S50" s="56"/>
      <c r="U50" s="56"/>
    </row>
    <row r="51" spans="1:21" s="33" customFormat="1" ht="13.2">
      <c r="A51" s="33">
        <f t="shared" si="4"/>
        <v>0</v>
      </c>
      <c r="B51" s="33">
        <f t="shared" si="5"/>
        <v>0.41379310344827586</v>
      </c>
      <c r="C51" s="33">
        <f t="shared" si="6"/>
        <v>0.58620689655172409</v>
      </c>
      <c r="D51" s="33">
        <f t="shared" si="3"/>
        <v>36</v>
      </c>
      <c r="E51" s="33" t="s">
        <v>25</v>
      </c>
      <c r="F51" s="33" t="s">
        <v>25</v>
      </c>
      <c r="G51" s="33" t="s">
        <v>25</v>
      </c>
      <c r="H51" s="33" t="s">
        <v>24</v>
      </c>
      <c r="I51" s="53">
        <v>-236.71545</v>
      </c>
      <c r="J51" s="34">
        <f t="shared" si="7"/>
        <v>10707.624835950128</v>
      </c>
      <c r="K51" s="34">
        <f t="shared" si="2"/>
        <v>621042</v>
      </c>
      <c r="L51" s="54" t="str">
        <f t="shared" si="8"/>
        <v>PARA G(CHI,Ni:Ni:Ni:Re;0),, 0*GCHIMO+24*GCHIRE+34*GCHINI+621042;,, N  !</v>
      </c>
      <c r="M51" s="33">
        <v>-9.7000000000000003E-3</v>
      </c>
      <c r="P51" s="56"/>
      <c r="R51" s="56"/>
      <c r="S51" s="56"/>
      <c r="U51" s="56"/>
    </row>
    <row r="52" spans="1:21" s="33" customFormat="1" ht="13.2">
      <c r="A52" s="33">
        <f t="shared" si="4"/>
        <v>0</v>
      </c>
      <c r="B52" s="33">
        <f t="shared" si="5"/>
        <v>0.44827586206896552</v>
      </c>
      <c r="C52" s="33">
        <f t="shared" si="6"/>
        <v>0.55172413793103448</v>
      </c>
      <c r="D52" s="33">
        <f t="shared" si="3"/>
        <v>37</v>
      </c>
      <c r="E52" s="33" t="s">
        <v>24</v>
      </c>
      <c r="F52" s="33" t="s">
        <v>25</v>
      </c>
      <c r="G52" s="33" t="s">
        <v>24</v>
      </c>
      <c r="H52" s="33" t="s">
        <v>25</v>
      </c>
      <c r="I52" s="53">
        <v>-243.21409</v>
      </c>
      <c r="J52" s="34">
        <f t="shared" si="7"/>
        <v>12223.896658895805</v>
      </c>
      <c r="K52" s="34">
        <f t="shared" si="2"/>
        <v>708986</v>
      </c>
      <c r="L52" s="54" t="str">
        <f t="shared" si="8"/>
        <v>PARA G(CHI,Re:Ni:Re:Ni;0),, 0*GCHIMO+26*GCHIRE+32*GCHINI+708986;,, N  !</v>
      </c>
      <c r="M52" s="33">
        <v>1E-3</v>
      </c>
      <c r="P52" s="56"/>
      <c r="R52" s="56"/>
      <c r="S52" s="56"/>
      <c r="U52" s="56"/>
    </row>
    <row r="53" spans="1:21" s="33" customFormat="1" ht="13.2">
      <c r="A53" s="33">
        <f t="shared" si="4"/>
        <v>0</v>
      </c>
      <c r="B53" s="33">
        <f t="shared" si="5"/>
        <v>0.44827586206896552</v>
      </c>
      <c r="C53" s="33">
        <f t="shared" si="6"/>
        <v>0.55172413793103448</v>
      </c>
      <c r="D53" s="33">
        <f t="shared" si="3"/>
        <v>38</v>
      </c>
      <c r="E53" s="33" t="s">
        <v>24</v>
      </c>
      <c r="F53" s="33" t="s">
        <v>25</v>
      </c>
      <c r="G53" s="33" t="s">
        <v>25</v>
      </c>
      <c r="H53" s="33" t="s">
        <v>24</v>
      </c>
      <c r="I53" s="53">
        <v>-244.26070000000001</v>
      </c>
      <c r="J53" s="34">
        <f t="shared" si="7"/>
        <v>8741.7329897728305</v>
      </c>
      <c r="K53" s="34">
        <f t="shared" si="2"/>
        <v>507021</v>
      </c>
      <c r="L53" s="54" t="str">
        <f t="shared" si="8"/>
        <v>PARA G(CHI,Re:Ni:Ni:Re;0),, 0*GCHIMO+26*GCHIRE+32*GCHINI+507021;,, N  !</v>
      </c>
      <c r="M53" s="33">
        <v>2.3999999999999998E-3</v>
      </c>
      <c r="P53" s="56"/>
      <c r="R53" s="56"/>
      <c r="S53" s="56"/>
      <c r="U53" s="56"/>
    </row>
    <row r="54" spans="1:21" s="33" customFormat="1" ht="13.2">
      <c r="A54" s="33">
        <f t="shared" si="4"/>
        <v>0</v>
      </c>
      <c r="B54" s="33">
        <f t="shared" si="5"/>
        <v>0.55172413793103448</v>
      </c>
      <c r="C54" s="33">
        <f t="shared" si="6"/>
        <v>0.44827586206896552</v>
      </c>
      <c r="D54" s="33">
        <f t="shared" si="3"/>
        <v>39</v>
      </c>
      <c r="E54" s="33" t="s">
        <v>25</v>
      </c>
      <c r="F54" s="33" t="s">
        <v>24</v>
      </c>
      <c r="G54" s="33" t="s">
        <v>24</v>
      </c>
      <c r="H54" s="33" t="s">
        <v>25</v>
      </c>
      <c r="I54" s="53">
        <v>-265.78212000000002</v>
      </c>
      <c r="J54" s="34">
        <f t="shared" si="7"/>
        <v>6551.5315260288626</v>
      </c>
      <c r="K54" s="34">
        <f t="shared" si="2"/>
        <v>379989</v>
      </c>
      <c r="L54" s="54" t="str">
        <f t="shared" si="8"/>
        <v>PARA G(CHI,Ni:Re:Re:Ni;0),, 0*GCHIMO+32*GCHIRE+26*GCHINI+379989;,, N  !</v>
      </c>
      <c r="M54" s="33">
        <v>-1E-4</v>
      </c>
      <c r="P54" s="56"/>
      <c r="R54" s="56"/>
      <c r="S54" s="56"/>
      <c r="U54" s="56"/>
    </row>
    <row r="55" spans="1:21" s="33" customFormat="1" ht="13.2">
      <c r="A55" s="33">
        <f t="shared" si="4"/>
        <v>0</v>
      </c>
      <c r="B55" s="33">
        <f t="shared" si="5"/>
        <v>0.55172413793103448</v>
      </c>
      <c r="C55" s="33">
        <f t="shared" si="6"/>
        <v>0.44827586206896552</v>
      </c>
      <c r="D55" s="33">
        <f t="shared" si="3"/>
        <v>40</v>
      </c>
      <c r="E55" s="33" t="s">
        <v>25</v>
      </c>
      <c r="F55" s="33" t="s">
        <v>24</v>
      </c>
      <c r="G55" s="33" t="s">
        <v>25</v>
      </c>
      <c r="H55" s="33" t="s">
        <v>24</v>
      </c>
      <c r="I55" s="53">
        <v>-264.05930999999998</v>
      </c>
      <c r="J55" s="34">
        <f t="shared" si="7"/>
        <v>12283.472163708517</v>
      </c>
      <c r="K55" s="34">
        <f t="shared" si="2"/>
        <v>712441</v>
      </c>
      <c r="L55" s="54" t="str">
        <f t="shared" si="8"/>
        <v>PARA G(CHI,Ni:Re:Ni:Re;0),, 0*GCHIMO+32*GCHIRE+26*GCHINI+712441;,, N  !</v>
      </c>
      <c r="M55" s="33">
        <v>2.0000000000000001E-4</v>
      </c>
      <c r="P55" s="56"/>
      <c r="R55" s="56"/>
      <c r="S55" s="56"/>
      <c r="U55" s="56"/>
    </row>
    <row r="56" spans="1:21" s="33" customFormat="1" ht="13.2">
      <c r="A56" s="33">
        <f t="shared" si="4"/>
        <v>0</v>
      </c>
      <c r="B56" s="33">
        <f t="shared" si="5"/>
        <v>0.58620689655172409</v>
      </c>
      <c r="C56" s="33">
        <f t="shared" si="6"/>
        <v>0.41379310344827586</v>
      </c>
      <c r="D56" s="33">
        <f t="shared" si="3"/>
        <v>41</v>
      </c>
      <c r="E56" s="33" t="s">
        <v>24</v>
      </c>
      <c r="F56" s="33" t="s">
        <v>24</v>
      </c>
      <c r="G56" s="33" t="s">
        <v>24</v>
      </c>
      <c r="H56" s="33" t="s">
        <v>25</v>
      </c>
      <c r="I56" s="53">
        <v>-273.56425000000002</v>
      </c>
      <c r="J56" s="34">
        <f t="shared" si="7"/>
        <v>3797.5190523572446</v>
      </c>
      <c r="K56" s="34">
        <f t="shared" si="2"/>
        <v>220256</v>
      </c>
      <c r="L56" s="54" t="str">
        <f t="shared" si="8"/>
        <v>PARA G(CHI,Re:Re:Re:Ni;0),, 0*GCHIMO+34*GCHIRE+24*GCHINI+220256;,, N  !</v>
      </c>
      <c r="M56" s="33">
        <v>3.3999999999999998E-3</v>
      </c>
      <c r="P56" s="56"/>
      <c r="R56" s="56"/>
      <c r="S56" s="56"/>
      <c r="U56" s="56"/>
    </row>
    <row r="57" spans="1:21" s="33" customFormat="1" ht="13.2">
      <c r="A57" s="33">
        <f t="shared" si="4"/>
        <v>0</v>
      </c>
      <c r="B57" s="33">
        <f t="shared" si="5"/>
        <v>0.58620689655172409</v>
      </c>
      <c r="C57" s="33">
        <f t="shared" si="6"/>
        <v>0.41379310344827586</v>
      </c>
      <c r="D57" s="33">
        <f t="shared" si="3"/>
        <v>42</v>
      </c>
      <c r="E57" s="33" t="s">
        <v>24</v>
      </c>
      <c r="F57" s="33" t="s">
        <v>24</v>
      </c>
      <c r="G57" s="33" t="s">
        <v>25</v>
      </c>
      <c r="H57" s="33" t="s">
        <v>24</v>
      </c>
      <c r="I57" s="53">
        <v>-270.86338000000001</v>
      </c>
      <c r="J57" s="34">
        <f t="shared" si="7"/>
        <v>12783.551470377603</v>
      </c>
      <c r="K57" s="34">
        <f t="shared" si="2"/>
        <v>741446</v>
      </c>
      <c r="L57" s="54" t="str">
        <f t="shared" si="8"/>
        <v>PARA G(CHI,Re:Re:Ni:Re;0),, 0*GCHIMO+34*GCHIRE+24*GCHINI+741446;,, N  !</v>
      </c>
      <c r="M57" s="33">
        <v>-2.23E-2</v>
      </c>
      <c r="P57" s="56"/>
      <c r="R57" s="56"/>
      <c r="S57" s="56"/>
      <c r="U57" s="56"/>
    </row>
    <row r="58" spans="1:21" s="33" customFormat="1" ht="13.2">
      <c r="A58" s="33">
        <f t="shared" si="4"/>
        <v>0</v>
      </c>
      <c r="B58" s="33">
        <f t="shared" si="5"/>
        <v>0.82758620689655171</v>
      </c>
      <c r="C58" s="33">
        <f t="shared" si="6"/>
        <v>0.17241379310344829</v>
      </c>
      <c r="D58" s="33">
        <f t="shared" si="3"/>
        <v>43</v>
      </c>
      <c r="E58" s="33" t="s">
        <v>25</v>
      </c>
      <c r="F58" s="33" t="s">
        <v>25</v>
      </c>
      <c r="G58" s="33" t="s">
        <v>24</v>
      </c>
      <c r="H58" s="33" t="s">
        <v>24</v>
      </c>
      <c r="I58" s="53">
        <v>-321.77143000000001</v>
      </c>
      <c r="J58" s="34">
        <f t="shared" si="7"/>
        <v>5372.7215904434661</v>
      </c>
      <c r="K58" s="34">
        <f t="shared" si="2"/>
        <v>311618</v>
      </c>
      <c r="L58" s="54" t="str">
        <f t="shared" si="8"/>
        <v>PARA G(CHI,Ni:Ni:Re:Re;0),, 0*GCHIMO+48*GCHIRE+10*GCHINI+311618;,, N  !</v>
      </c>
      <c r="M58" s="33">
        <v>1.8E-3</v>
      </c>
      <c r="P58" s="36"/>
      <c r="R58" s="56"/>
      <c r="S58" s="56"/>
      <c r="U58" s="56"/>
    </row>
    <row r="59" spans="1:21" s="33" customFormat="1" ht="13.2">
      <c r="A59" s="33">
        <f t="shared" si="4"/>
        <v>0</v>
      </c>
      <c r="B59" s="33">
        <f t="shared" si="5"/>
        <v>0.86206896551724133</v>
      </c>
      <c r="C59" s="33">
        <f t="shared" si="6"/>
        <v>0.13793103448275862</v>
      </c>
      <c r="D59" s="33">
        <f t="shared" si="3"/>
        <v>44</v>
      </c>
      <c r="E59" s="33" t="s">
        <v>24</v>
      </c>
      <c r="F59" s="33" t="s">
        <v>25</v>
      </c>
      <c r="G59" s="33" t="s">
        <v>24</v>
      </c>
      <c r="H59" s="33" t="s">
        <v>24</v>
      </c>
      <c r="I59" s="53">
        <v>-329.11549000000002</v>
      </c>
      <c r="J59" s="34">
        <f t="shared" si="7"/>
        <v>4076.2065977175967</v>
      </c>
      <c r="K59" s="34">
        <f t="shared" si="2"/>
        <v>236420</v>
      </c>
      <c r="L59" s="54" t="str">
        <f t="shared" si="8"/>
        <v>PARA G(CHI,Re:Ni:Re:Re;0),, 0*GCHIMO+50*GCHIRE+8*GCHINI+236420;,, N  !</v>
      </c>
      <c r="M59" s="33">
        <v>1.6999999999999999E-3</v>
      </c>
      <c r="P59" s="36"/>
      <c r="R59" s="56"/>
      <c r="S59" s="56"/>
      <c r="U59" s="56"/>
    </row>
    <row r="60" spans="1:21" s="33" customFormat="1" ht="13.2">
      <c r="A60" s="33">
        <f t="shared" si="4"/>
        <v>0</v>
      </c>
      <c r="B60" s="33">
        <f t="shared" si="5"/>
        <v>0.96551724137931039</v>
      </c>
      <c r="C60" s="33">
        <f t="shared" si="6"/>
        <v>3.4482758620689655E-2</v>
      </c>
      <c r="D60" s="33">
        <f t="shared" si="3"/>
        <v>45</v>
      </c>
      <c r="E60" s="33" t="s">
        <v>25</v>
      </c>
      <c r="F60" s="33" t="s">
        <v>24</v>
      </c>
      <c r="G60" s="33" t="s">
        <v>24</v>
      </c>
      <c r="H60" s="33" t="s">
        <v>24</v>
      </c>
      <c r="I60" s="53">
        <v>-349.24817000000002</v>
      </c>
      <c r="J60" s="34">
        <f t="shared" si="7"/>
        <v>6506.4654523903646</v>
      </c>
      <c r="K60" s="34">
        <f t="shared" si="2"/>
        <v>377375</v>
      </c>
      <c r="L60" s="54" t="str">
        <f t="shared" si="8"/>
        <v>PARA G(CHI,Ni:Re:Re:Re;0),, 0*GCHIMO+56*GCHIRE+2*GCHINI+377375;,, N  !</v>
      </c>
      <c r="M60" s="33">
        <v>2.3E-3</v>
      </c>
      <c r="P60" s="36"/>
      <c r="R60" s="56"/>
      <c r="S60" s="56"/>
      <c r="U60" s="56"/>
    </row>
    <row r="61" spans="1:21" s="37" customFormat="1" ht="13.2">
      <c r="A61" s="37">
        <f t="shared" si="4"/>
        <v>0.55172413793103448</v>
      </c>
      <c r="B61" s="37">
        <f t="shared" si="5"/>
        <v>3.4482758620689655E-2</v>
      </c>
      <c r="C61" s="37">
        <f t="shared" si="6"/>
        <v>0.41379310344827586</v>
      </c>
      <c r="D61" s="37">
        <f t="shared" si="3"/>
        <v>46</v>
      </c>
      <c r="E61" s="37" t="s">
        <v>24</v>
      </c>
      <c r="F61" s="37" t="s">
        <v>23</v>
      </c>
      <c r="G61" s="37" t="s">
        <v>23</v>
      </c>
      <c r="H61" s="37" t="s">
        <v>25</v>
      </c>
      <c r="I61" s="57">
        <v>-247.98591999999999</v>
      </c>
      <c r="J61" s="38">
        <f t="shared" si="7"/>
        <v>12296.479081899581</v>
      </c>
      <c r="K61" s="38">
        <f t="shared" si="2"/>
        <v>713196</v>
      </c>
      <c r="L61" s="58" t="str">
        <f t="shared" si="8"/>
        <v>PARA G(CHI,Re:Mo:Mo:Ni;0),, 32*GCHIMO+2*GCHIRE+24*GCHINI+713196;,, N  !</v>
      </c>
      <c r="M61" s="37">
        <v>2.0500000000000001E-2</v>
      </c>
      <c r="P61" s="59"/>
      <c r="R61" s="60"/>
      <c r="S61" s="60"/>
      <c r="U61" s="60"/>
    </row>
    <row r="62" spans="1:21" s="37" customFormat="1" ht="13.2">
      <c r="A62" s="37">
        <f t="shared" si="4"/>
        <v>0.41379310344827586</v>
      </c>
      <c r="B62" s="37">
        <f t="shared" si="5"/>
        <v>3.4482758620689655E-2</v>
      </c>
      <c r="C62" s="37">
        <f t="shared" si="6"/>
        <v>0.55172413793103448</v>
      </c>
      <c r="D62" s="37">
        <f t="shared" si="3"/>
        <v>47</v>
      </c>
      <c r="E62" s="37" t="s">
        <v>24</v>
      </c>
      <c r="F62" s="37" t="s">
        <v>25</v>
      </c>
      <c r="G62" s="37" t="s">
        <v>23</v>
      </c>
      <c r="H62" s="37" t="s">
        <v>25</v>
      </c>
      <c r="I62" s="57">
        <v>-226.26728</v>
      </c>
      <c r="J62" s="38">
        <f t="shared" si="7"/>
        <v>11155.628559785895</v>
      </c>
      <c r="K62" s="38">
        <f t="shared" si="2"/>
        <v>647026</v>
      </c>
      <c r="L62" s="58" t="str">
        <f t="shared" si="8"/>
        <v>PARA G(CHI,Re:Ni:Mo:Ni;0),, 24*GCHIMO+2*GCHIRE+32*GCHINI+647026;,, N  !</v>
      </c>
      <c r="M62" s="37">
        <v>2.6100000000000002E-2</v>
      </c>
      <c r="P62" s="59"/>
      <c r="R62" s="60"/>
      <c r="S62" s="60"/>
      <c r="U62" s="60"/>
    </row>
    <row r="63" spans="1:21" s="37" customFormat="1" ht="13.2">
      <c r="A63" s="37">
        <f t="shared" si="4"/>
        <v>0.55172413793103448</v>
      </c>
      <c r="B63" s="37">
        <f t="shared" si="5"/>
        <v>3.4482758620689655E-2</v>
      </c>
      <c r="C63" s="37">
        <f t="shared" si="6"/>
        <v>0.41379310344827586</v>
      </c>
      <c r="D63" s="37">
        <f t="shared" si="3"/>
        <v>48</v>
      </c>
      <c r="E63" s="37" t="s">
        <v>24</v>
      </c>
      <c r="F63" s="37" t="s">
        <v>23</v>
      </c>
      <c r="G63" s="37" t="s">
        <v>25</v>
      </c>
      <c r="H63" s="37" t="s">
        <v>23</v>
      </c>
      <c r="I63" s="57">
        <v>-246.32826</v>
      </c>
      <c r="J63" s="38">
        <f t="shared" si="7"/>
        <v>17811.659930313548</v>
      </c>
      <c r="K63" s="38">
        <f t="shared" si="2"/>
        <v>1033076</v>
      </c>
      <c r="L63" s="58" t="str">
        <f t="shared" si="8"/>
        <v>PARA G(CHI,Re:Mo:Ni:Mo;0),, 32*GCHIMO+2*GCHIRE+24*GCHINI+1033076;,, N  !</v>
      </c>
      <c r="M63" s="37">
        <v>0.2286</v>
      </c>
      <c r="P63" s="59"/>
      <c r="R63" s="60"/>
      <c r="S63" s="60"/>
      <c r="U63" s="60"/>
    </row>
    <row r="64" spans="1:21" s="37" customFormat="1" ht="13.2">
      <c r="A64" s="37">
        <f t="shared" si="4"/>
        <v>0.82758620689655171</v>
      </c>
      <c r="B64" s="37">
        <f t="shared" si="5"/>
        <v>3.4482758620689655E-2</v>
      </c>
      <c r="C64" s="37">
        <f t="shared" si="6"/>
        <v>0.13793103448275862</v>
      </c>
      <c r="D64" s="37">
        <f t="shared" si="3"/>
        <v>49</v>
      </c>
      <c r="E64" s="37" t="s">
        <v>24</v>
      </c>
      <c r="F64" s="37" t="s">
        <v>25</v>
      </c>
      <c r="G64" s="37" t="s">
        <v>23</v>
      </c>
      <c r="H64" s="37" t="s">
        <v>23</v>
      </c>
      <c r="I64" s="57">
        <v>-284.24813999999998</v>
      </c>
      <c r="J64" s="38">
        <f t="shared" si="7"/>
        <v>38450.236819429934</v>
      </c>
      <c r="K64" s="38">
        <f t="shared" si="2"/>
        <v>2230114</v>
      </c>
      <c r="L64" s="58" t="str">
        <f t="shared" si="8"/>
        <v>PARA G(CHI,Re:Ni:Mo:Mo;0),, 48*GCHIMO+2*GCHIRE+8*GCHINI+2230114;,, N  !</v>
      </c>
      <c r="M64" s="37">
        <v>-3.3E-3</v>
      </c>
      <c r="P64" s="59"/>
      <c r="R64" s="60"/>
      <c r="S64" s="60"/>
      <c r="U64" s="60"/>
    </row>
    <row r="65" spans="1:21" s="37" customFormat="1" ht="13.2">
      <c r="A65" s="37">
        <f t="shared" si="4"/>
        <v>0.13793103448275862</v>
      </c>
      <c r="B65" s="37">
        <f t="shared" si="5"/>
        <v>3.4482758620689655E-2</v>
      </c>
      <c r="C65" s="37">
        <f t="shared" si="6"/>
        <v>0.82758620689655171</v>
      </c>
      <c r="D65" s="37">
        <f t="shared" si="3"/>
        <v>50</v>
      </c>
      <c r="E65" s="37" t="s">
        <v>24</v>
      </c>
      <c r="F65" s="37" t="s">
        <v>23</v>
      </c>
      <c r="G65" s="37" t="s">
        <v>25</v>
      </c>
      <c r="H65" s="37" t="s">
        <v>25</v>
      </c>
      <c r="I65" s="57">
        <v>-185.56332</v>
      </c>
      <c r="J65" s="38">
        <f t="shared" si="7"/>
        <v>-220.0689110830678</v>
      </c>
      <c r="K65" s="38">
        <f t="shared" si="2"/>
        <v>-12764</v>
      </c>
      <c r="L65" s="58" t="str">
        <f t="shared" si="8"/>
        <v>PARA G(CHI,Re:Mo:Ni:Ni;0),, 8*GCHIMO+2*GCHIRE+48*GCHINI+-12764;,, N  !</v>
      </c>
      <c r="M65" s="37">
        <v>4.319</v>
      </c>
      <c r="P65" s="59"/>
      <c r="R65" s="60"/>
      <c r="S65" s="60"/>
      <c r="U65" s="60"/>
    </row>
    <row r="66" spans="1:21" s="37" customFormat="1" ht="13.2">
      <c r="A66" s="37">
        <f t="shared" si="4"/>
        <v>0.41379310344827586</v>
      </c>
      <c r="B66" s="37">
        <f t="shared" si="5"/>
        <v>3.4482758620689655E-2</v>
      </c>
      <c r="C66" s="37">
        <f t="shared" si="6"/>
        <v>0.55172413793103448</v>
      </c>
      <c r="D66" s="37">
        <f t="shared" si="3"/>
        <v>51</v>
      </c>
      <c r="E66" s="37" t="s">
        <v>24</v>
      </c>
      <c r="F66" s="37" t="s">
        <v>25</v>
      </c>
      <c r="G66" s="37" t="s">
        <v>25</v>
      </c>
      <c r="H66" s="37" t="s">
        <v>23</v>
      </c>
      <c r="I66" s="57">
        <v>-224.89157</v>
      </c>
      <c r="J66" s="38">
        <f t="shared" si="7"/>
        <v>15732.736920349227</v>
      </c>
      <c r="K66" s="38">
        <f t="shared" si="2"/>
        <v>912499</v>
      </c>
      <c r="L66" s="58" t="str">
        <f t="shared" si="8"/>
        <v>PARA G(CHI,Re:Ni:Ni:Mo;0),, 24*GCHIMO+2*GCHIRE+32*GCHINI+912499;,, N  !</v>
      </c>
      <c r="M66" s="37">
        <v>-1.7399999999999999E-2</v>
      </c>
      <c r="P66" s="59"/>
      <c r="R66" s="60"/>
      <c r="S66" s="60"/>
      <c r="U66" s="60"/>
    </row>
    <row r="67" spans="1:21" s="37" customFormat="1" ht="13.2">
      <c r="A67" s="37">
        <f t="shared" si="4"/>
        <v>0.41379310344827586</v>
      </c>
      <c r="B67" s="37">
        <f t="shared" si="5"/>
        <v>0.13793103448275862</v>
      </c>
      <c r="C67" s="37">
        <f t="shared" si="6"/>
        <v>0.44827586206896552</v>
      </c>
      <c r="D67" s="37">
        <f t="shared" si="3"/>
        <v>52</v>
      </c>
      <c r="E67" s="37" t="s">
        <v>25</v>
      </c>
      <c r="F67" s="37" t="s">
        <v>24</v>
      </c>
      <c r="G67" s="37" t="s">
        <v>23</v>
      </c>
      <c r="H67" s="37" t="s">
        <v>25</v>
      </c>
      <c r="I67" s="57">
        <v>-246.55148</v>
      </c>
      <c r="J67" s="38">
        <f t="shared" si="7"/>
        <v>13081.767026591477</v>
      </c>
      <c r="K67" s="38">
        <f t="shared" si="2"/>
        <v>758742</v>
      </c>
      <c r="L67" s="58" t="str">
        <f t="shared" si="8"/>
        <v>PARA G(CHI,Ni:Re:Mo:Ni;0),, 24*GCHIMO+8*GCHIRE+26*GCHINI+758742;,, N  !</v>
      </c>
      <c r="M67" s="37">
        <v>-1.8E-3</v>
      </c>
      <c r="P67" s="59"/>
      <c r="R67" s="60"/>
      <c r="S67" s="60"/>
      <c r="U67" s="60"/>
    </row>
    <row r="68" spans="1:21" s="37" customFormat="1" ht="13.2">
      <c r="A68" s="37">
        <f t="shared" si="4"/>
        <v>0.44827586206896552</v>
      </c>
      <c r="B68" s="37">
        <f t="shared" si="5"/>
        <v>0.13793103448275862</v>
      </c>
      <c r="C68" s="37">
        <f t="shared" si="6"/>
        <v>0.41379310344827586</v>
      </c>
      <c r="D68" s="37">
        <f t="shared" si="3"/>
        <v>53</v>
      </c>
      <c r="E68" s="37" t="s">
        <v>23</v>
      </c>
      <c r="F68" s="37" t="s">
        <v>24</v>
      </c>
      <c r="G68" s="37" t="s">
        <v>25</v>
      </c>
      <c r="H68" s="37" t="s">
        <v>23</v>
      </c>
      <c r="I68" s="57">
        <v>-250.84673000000001</v>
      </c>
      <c r="J68" s="38">
        <f t="shared" si="7"/>
        <v>17141.26166081741</v>
      </c>
      <c r="K68" s="38">
        <f t="shared" si="2"/>
        <v>994193</v>
      </c>
      <c r="L68" s="58" t="str">
        <f t="shared" si="8"/>
        <v>PARA G(CHI,Mo:Re:Ni:Mo;0),, 26*GCHIMO+8*GCHIRE+24*GCHINI+994193;,, N  !</v>
      </c>
      <c r="M68" s="37">
        <v>-1.6000000000000001E-3</v>
      </c>
      <c r="P68" s="59"/>
      <c r="R68" s="60"/>
      <c r="S68" s="60"/>
      <c r="U68" s="60"/>
    </row>
    <row r="69" spans="1:21" s="37" customFormat="1" ht="13.2">
      <c r="A69" s="37">
        <f t="shared" si="4"/>
        <v>3.4482758620689655E-2</v>
      </c>
      <c r="B69" s="37">
        <f t="shared" si="5"/>
        <v>0.13793103448275862</v>
      </c>
      <c r="C69" s="37">
        <f t="shared" si="6"/>
        <v>0.82758620689655171</v>
      </c>
      <c r="D69" s="37">
        <f t="shared" si="3"/>
        <v>54</v>
      </c>
      <c r="E69" s="37" t="s">
        <v>23</v>
      </c>
      <c r="F69" s="37" t="s">
        <v>24</v>
      </c>
      <c r="G69" s="37" t="s">
        <v>25</v>
      </c>
      <c r="H69" s="37" t="s">
        <v>25</v>
      </c>
      <c r="I69" s="57">
        <v>-188.91104999999999</v>
      </c>
      <c r="J69" s="38">
        <f t="shared" si="7"/>
        <v>3004.6879335408171</v>
      </c>
      <c r="K69" s="38">
        <f t="shared" si="2"/>
        <v>174272</v>
      </c>
      <c r="L69" s="58" t="str">
        <f t="shared" si="8"/>
        <v>PARA G(CHI,Mo:Re:Ni:Ni;0),, 2*GCHIMO+8*GCHIRE+48*GCHINI+174272;,, N  !</v>
      </c>
      <c r="M69" s="37">
        <v>2.4363000000000001</v>
      </c>
      <c r="P69" s="59"/>
      <c r="R69" s="60"/>
      <c r="S69" s="60"/>
      <c r="U69" s="60"/>
    </row>
    <row r="70" spans="1:21" s="37" customFormat="1" ht="13.2">
      <c r="A70" s="37">
        <f t="shared" si="4"/>
        <v>0.41379310344827586</v>
      </c>
      <c r="B70" s="37">
        <f t="shared" si="5"/>
        <v>0.13793103448275862</v>
      </c>
      <c r="C70" s="37">
        <f t="shared" si="6"/>
        <v>0.44827586206896552</v>
      </c>
      <c r="D70" s="37">
        <f t="shared" si="3"/>
        <v>55</v>
      </c>
      <c r="E70" s="37" t="s">
        <v>25</v>
      </c>
      <c r="F70" s="37" t="s">
        <v>24</v>
      </c>
      <c r="G70" s="37" t="s">
        <v>25</v>
      </c>
      <c r="H70" s="37" t="s">
        <v>23</v>
      </c>
      <c r="I70" s="57">
        <v>-244.62074999999999</v>
      </c>
      <c r="J70" s="38">
        <f t="shared" si="7"/>
        <v>19505.475820589163</v>
      </c>
      <c r="K70" s="38">
        <f t="shared" si="2"/>
        <v>1131318</v>
      </c>
      <c r="L70" s="58" t="str">
        <f t="shared" si="8"/>
        <v>PARA G(CHI,Ni:Re:Ni:Mo;0),, 24*GCHIMO+8*GCHIRE+26*GCHINI+1131318;,, N  !</v>
      </c>
      <c r="M70" s="37">
        <v>-5.0000000000000001E-3</v>
      </c>
      <c r="P70" s="59"/>
      <c r="R70" s="60"/>
      <c r="S70" s="60"/>
      <c r="U70" s="60"/>
    </row>
    <row r="71" spans="1:21" s="37" customFormat="1" ht="13.2">
      <c r="A71" s="37">
        <f t="shared" si="4"/>
        <v>0.82758620689655171</v>
      </c>
      <c r="B71" s="37">
        <f t="shared" si="5"/>
        <v>0.13793103448275862</v>
      </c>
      <c r="C71" s="37">
        <f t="shared" si="6"/>
        <v>3.4482758620689655E-2</v>
      </c>
      <c r="D71" s="37">
        <f t="shared" si="3"/>
        <v>56</v>
      </c>
      <c r="E71" s="37" t="s">
        <v>25</v>
      </c>
      <c r="F71" s="37" t="s">
        <v>24</v>
      </c>
      <c r="G71" s="37" t="s">
        <v>23</v>
      </c>
      <c r="H71" s="37" t="s">
        <v>23</v>
      </c>
      <c r="I71" s="57">
        <v>-307.42840000000001</v>
      </c>
      <c r="J71" s="38">
        <f t="shared" si="7"/>
        <v>30740.92854332237</v>
      </c>
      <c r="K71" s="38">
        <f t="shared" si="2"/>
        <v>1782974</v>
      </c>
      <c r="L71" s="58" t="str">
        <f t="shared" si="8"/>
        <v>PARA G(CHI,Ni:Re:Mo:Mo;0),, 48*GCHIMO+8*GCHIRE+2*GCHINI+1782974;,, N  !</v>
      </c>
      <c r="M71" s="37">
        <v>5.1299999999999998E-2</v>
      </c>
      <c r="P71" s="59"/>
      <c r="R71" s="60"/>
      <c r="S71" s="60"/>
      <c r="U71" s="60"/>
    </row>
    <row r="72" spans="1:21" s="37" customFormat="1" ht="13.2">
      <c r="A72" s="37">
        <f t="shared" si="4"/>
        <v>0.44827586206896552</v>
      </c>
      <c r="B72" s="37">
        <f t="shared" si="5"/>
        <v>0.13793103448275862</v>
      </c>
      <c r="C72" s="37">
        <f t="shared" si="6"/>
        <v>0.41379310344827586</v>
      </c>
      <c r="D72" s="37">
        <f t="shared" si="3"/>
        <v>57</v>
      </c>
      <c r="E72" s="37" t="s">
        <v>23</v>
      </c>
      <c r="F72" s="37" t="s">
        <v>24</v>
      </c>
      <c r="G72" s="37" t="s">
        <v>23</v>
      </c>
      <c r="H72" s="37" t="s">
        <v>25</v>
      </c>
      <c r="I72" s="57">
        <v>-253.03156999999999</v>
      </c>
      <c r="J72" s="38">
        <f t="shared" si="7"/>
        <v>9872.1065114813518</v>
      </c>
      <c r="K72" s="38">
        <f t="shared" si="2"/>
        <v>572582</v>
      </c>
      <c r="L72" s="58" t="str">
        <f t="shared" si="8"/>
        <v>PARA G(CHI,Mo:Re:Mo:Ni;0),, 26*GCHIMO+8*GCHIRE+24*GCHINI+572582;,, N  !</v>
      </c>
      <c r="M72" s="37">
        <v>2.6499999999999999E-2</v>
      </c>
      <c r="P72" s="59"/>
      <c r="R72" s="60"/>
      <c r="S72" s="60"/>
      <c r="U72" s="60"/>
    </row>
    <row r="73" spans="1:21" s="37" customFormat="1" ht="13.2">
      <c r="A73" s="37">
        <f t="shared" si="4"/>
        <v>0.41379310344827586</v>
      </c>
      <c r="B73" s="37">
        <f t="shared" si="5"/>
        <v>0.17241379310344829</v>
      </c>
      <c r="C73" s="37">
        <f t="shared" si="6"/>
        <v>0.41379310344827586</v>
      </c>
      <c r="D73" s="37">
        <f t="shared" si="3"/>
        <v>58</v>
      </c>
      <c r="E73" s="37" t="s">
        <v>24</v>
      </c>
      <c r="F73" s="37" t="s">
        <v>24</v>
      </c>
      <c r="G73" s="37" t="s">
        <v>25</v>
      </c>
      <c r="H73" s="37" t="s">
        <v>23</v>
      </c>
      <c r="I73" s="57">
        <v>-251.94871000000001</v>
      </c>
      <c r="J73" s="38">
        <f t="shared" si="7"/>
        <v>18262.526946162419</v>
      </c>
      <c r="K73" s="38">
        <f t="shared" si="2"/>
        <v>1059227</v>
      </c>
      <c r="L73" s="58" t="str">
        <f t="shared" si="8"/>
        <v>PARA G(CHI,Re:Re:Ni:Mo;0),, 24*GCHIMO+10*GCHIRE+24*GCHINI+1059227;,, N  !</v>
      </c>
      <c r="M73" s="37">
        <v>-1.1999999999999999E-3</v>
      </c>
      <c r="P73" s="59"/>
      <c r="R73" s="60"/>
      <c r="S73" s="60"/>
      <c r="U73" s="60"/>
    </row>
    <row r="74" spans="1:21" s="37" customFormat="1" ht="13.2">
      <c r="A74" s="37">
        <f t="shared" si="4"/>
        <v>0.41379310344827586</v>
      </c>
      <c r="B74" s="37">
        <f t="shared" si="5"/>
        <v>0.17241379310344829</v>
      </c>
      <c r="C74" s="37">
        <f t="shared" si="6"/>
        <v>0.41379310344827586</v>
      </c>
      <c r="D74" s="37">
        <f t="shared" si="3"/>
        <v>59</v>
      </c>
      <c r="E74" s="37" t="s">
        <v>24</v>
      </c>
      <c r="F74" s="37" t="s">
        <v>24</v>
      </c>
      <c r="G74" s="37" t="s">
        <v>23</v>
      </c>
      <c r="H74" s="37" t="s">
        <v>25</v>
      </c>
      <c r="I74" s="57">
        <v>-254.44640999999999</v>
      </c>
      <c r="J74" s="38">
        <f t="shared" si="7"/>
        <v>9952.4590160178432</v>
      </c>
      <c r="K74" s="38">
        <f t="shared" si="2"/>
        <v>577243</v>
      </c>
      <c r="L74" s="58" t="str">
        <f t="shared" si="8"/>
        <v>PARA G(CHI,Re:Re:Mo:Ni;0),, 24*GCHIMO+10*GCHIRE+24*GCHINI+577243;,, N  !</v>
      </c>
      <c r="M74" s="37">
        <v>9.2999999999999992E-3</v>
      </c>
      <c r="P74" s="59"/>
      <c r="R74" s="60"/>
      <c r="S74" s="60"/>
      <c r="U74" s="60"/>
    </row>
    <row r="75" spans="1:21" s="37" customFormat="1" ht="13.2">
      <c r="A75" s="37">
        <f t="shared" si="4"/>
        <v>0.13793103448275862</v>
      </c>
      <c r="B75" s="37">
        <f t="shared" si="5"/>
        <v>0.41379310344827586</v>
      </c>
      <c r="C75" s="37">
        <f t="shared" si="6"/>
        <v>0.44827586206896552</v>
      </c>
      <c r="D75" s="37">
        <f t="shared" si="3"/>
        <v>60</v>
      </c>
      <c r="E75" s="37" t="s">
        <v>25</v>
      </c>
      <c r="F75" s="37" t="s">
        <v>23</v>
      </c>
      <c r="G75" s="37" t="s">
        <v>24</v>
      </c>
      <c r="H75" s="37" t="s">
        <v>25</v>
      </c>
      <c r="I75" s="57">
        <v>-260.51096999999999</v>
      </c>
      <c r="J75" s="38">
        <f t="shared" si="7"/>
        <v>4938.5126392591992</v>
      </c>
      <c r="K75" s="38">
        <f t="shared" si="2"/>
        <v>286434</v>
      </c>
      <c r="L75" s="58" t="str">
        <f t="shared" si="8"/>
        <v>PARA G(CHI,Ni:Mo:Re:Ni;0),, 8*GCHIMO+24*GCHIRE+26*GCHINI+286434;,, N  !</v>
      </c>
      <c r="M75" s="37">
        <v>1.17E-2</v>
      </c>
      <c r="P75" s="59"/>
      <c r="R75" s="60"/>
      <c r="S75" s="60"/>
      <c r="U75" s="60"/>
    </row>
    <row r="76" spans="1:21" s="37" customFormat="1" ht="13.2">
      <c r="A76" s="37">
        <f t="shared" si="4"/>
        <v>3.4482758620689655E-2</v>
      </c>
      <c r="B76" s="37">
        <f t="shared" si="5"/>
        <v>0.41379310344827586</v>
      </c>
      <c r="C76" s="37">
        <f t="shared" si="6"/>
        <v>0.55172413793103448</v>
      </c>
      <c r="D76" s="37">
        <f t="shared" si="3"/>
        <v>61</v>
      </c>
      <c r="E76" s="37" t="s">
        <v>23</v>
      </c>
      <c r="F76" s="37" t="s">
        <v>25</v>
      </c>
      <c r="G76" s="37" t="s">
        <v>24</v>
      </c>
      <c r="H76" s="37" t="s">
        <v>25</v>
      </c>
      <c r="I76" s="60">
        <v>-242.36170000000001</v>
      </c>
      <c r="J76" s="38">
        <f t="shared" si="7"/>
        <v>10272.223456393202</v>
      </c>
      <c r="K76" s="38">
        <f t="shared" si="2"/>
        <v>595789</v>
      </c>
      <c r="L76" s="58" t="str">
        <f t="shared" si="8"/>
        <v>PARA G(CHI,Mo:Ni:Re:Ni;0),, 2*GCHIMO+24*GCHIRE+32*GCHINI+595789;,, N  !</v>
      </c>
      <c r="M76" s="37">
        <v>-2.3E-3</v>
      </c>
      <c r="P76" s="59"/>
      <c r="R76" s="60"/>
      <c r="S76" s="60"/>
      <c r="U76" s="60"/>
    </row>
    <row r="77" spans="1:21" s="37" customFormat="1" ht="13.2">
      <c r="A77" s="37">
        <f t="shared" si="4"/>
        <v>0.41379310344827586</v>
      </c>
      <c r="B77" s="37">
        <f t="shared" si="5"/>
        <v>0.41379310344827586</v>
      </c>
      <c r="C77" s="37">
        <f t="shared" si="6"/>
        <v>0.17241379310344829</v>
      </c>
      <c r="D77" s="37">
        <f t="shared" si="3"/>
        <v>62</v>
      </c>
      <c r="E77" s="37" t="s">
        <v>25</v>
      </c>
      <c r="F77" s="37" t="s">
        <v>25</v>
      </c>
      <c r="G77" s="37" t="s">
        <v>24</v>
      </c>
      <c r="H77" s="37" t="s">
        <v>23</v>
      </c>
      <c r="I77" s="60">
        <v>-298.49218000000002</v>
      </c>
      <c r="J77" s="38">
        <f t="shared" si="7"/>
        <v>25373.039215625438</v>
      </c>
      <c r="K77" s="38">
        <f t="shared" si="2"/>
        <v>1471636</v>
      </c>
      <c r="L77" s="58" t="str">
        <f t="shared" si="8"/>
        <v>PARA G(CHI,Ni:Ni:Re:Mo;0),, 24*GCHIMO+24*GCHIRE+10*GCHINI+1471636;,, N  !</v>
      </c>
      <c r="M77" s="37">
        <v>1.8100000000000002E-2</v>
      </c>
      <c r="P77" s="59"/>
      <c r="R77" s="60"/>
      <c r="S77" s="60"/>
      <c r="U77" s="60"/>
    </row>
    <row r="78" spans="1:21" s="37" customFormat="1" ht="13.2">
      <c r="A78" s="37">
        <f t="shared" si="4"/>
        <v>0.55172413793103448</v>
      </c>
      <c r="B78" s="37">
        <f t="shared" si="5"/>
        <v>0.41379310344827586</v>
      </c>
      <c r="C78" s="37">
        <f t="shared" si="6"/>
        <v>3.4482758620689655E-2</v>
      </c>
      <c r="D78" s="37">
        <f t="shared" si="3"/>
        <v>63</v>
      </c>
      <c r="E78" s="37" t="s">
        <v>25</v>
      </c>
      <c r="F78" s="37" t="s">
        <v>23</v>
      </c>
      <c r="G78" s="37" t="s">
        <v>24</v>
      </c>
      <c r="H78" s="37" t="s">
        <v>23</v>
      </c>
      <c r="I78" s="60">
        <v>-323.01245999999998</v>
      </c>
      <c r="J78" s="38">
        <f t="shared" si="7"/>
        <v>17192.586652577102</v>
      </c>
      <c r="K78" s="38">
        <f t="shared" si="2"/>
        <v>997170</v>
      </c>
      <c r="L78" s="58" t="str">
        <f t="shared" si="8"/>
        <v>PARA G(CHI,Ni:Mo:Re:Mo;0),, 32*GCHIMO+24*GCHIRE+2*GCHINI+997170;,, N  !</v>
      </c>
      <c r="M78" s="37">
        <v>4.0500000000000001E-2</v>
      </c>
      <c r="P78" s="59"/>
      <c r="R78" s="60"/>
      <c r="S78" s="60"/>
      <c r="U78" s="60"/>
    </row>
    <row r="79" spans="1:21" s="37" customFormat="1" ht="13.2">
      <c r="A79" s="37">
        <f t="shared" si="4"/>
        <v>0.44827586206896552</v>
      </c>
      <c r="B79" s="37">
        <f t="shared" si="5"/>
        <v>0.41379310344827586</v>
      </c>
      <c r="C79" s="37">
        <f t="shared" si="6"/>
        <v>0.13793103448275862</v>
      </c>
      <c r="D79" s="37">
        <f t="shared" si="3"/>
        <v>64</v>
      </c>
      <c r="E79" s="37" t="s">
        <v>23</v>
      </c>
      <c r="F79" s="37" t="s">
        <v>25</v>
      </c>
      <c r="G79" s="37" t="s">
        <v>24</v>
      </c>
      <c r="H79" s="37" t="s">
        <v>23</v>
      </c>
      <c r="I79" s="60">
        <v>-304.38837999999998</v>
      </c>
      <c r="J79" s="38">
        <f t="shared" si="7"/>
        <v>24106.032167197623</v>
      </c>
      <c r="K79" s="38">
        <f t="shared" si="2"/>
        <v>1398150</v>
      </c>
      <c r="L79" s="58" t="str">
        <f t="shared" si="8"/>
        <v>PARA G(CHI,Mo:Ni:Re:Mo;0),, 26*GCHIMO+24*GCHIRE+8*GCHINI+1398150;,, N  !</v>
      </c>
      <c r="M79" s="37">
        <v>-4.1999999999999997E-3</v>
      </c>
      <c r="P79" s="59"/>
      <c r="R79" s="60"/>
      <c r="S79" s="60"/>
      <c r="U79" s="60"/>
    </row>
    <row r="80" spans="1:21" s="37" customFormat="1" ht="13.2">
      <c r="A80" s="37">
        <f t="shared" si="4"/>
        <v>0.17241379310344829</v>
      </c>
      <c r="B80" s="37">
        <f t="shared" si="5"/>
        <v>0.41379310344827586</v>
      </c>
      <c r="C80" s="37">
        <f t="shared" si="6"/>
        <v>0.41379310344827586</v>
      </c>
      <c r="D80" s="37">
        <f t="shared" si="3"/>
        <v>65</v>
      </c>
      <c r="E80" s="37" t="s">
        <v>23</v>
      </c>
      <c r="F80" s="37" t="s">
        <v>23</v>
      </c>
      <c r="G80" s="37" t="s">
        <v>24</v>
      </c>
      <c r="H80" s="37" t="s">
        <v>25</v>
      </c>
      <c r="I80" s="60">
        <v>-266.59156999999999</v>
      </c>
      <c r="J80" s="38">
        <f t="shared" ref="J80:J96" si="9">(I80/29-A80*$C$4-B80*$C$5-C80*$C$6)*96485.5547</f>
        <v>3057.9905464628064</v>
      </c>
      <c r="K80" s="38">
        <f t="shared" si="2"/>
        <v>177363</v>
      </c>
      <c r="L80" s="58" t="str">
        <f t="shared" ref="L80:L96" si="10">"PARA G(CHI,"&amp;E80&amp;":"&amp;F80&amp;":"&amp;G80&amp;":"&amp;H80&amp;";0),, "&amp;A80*58&amp;"*GCHIMO+"&amp;B80*58&amp;"*GCHIRE+"&amp;C80*58&amp;"*GCHINI+"&amp;K80&amp;";,, N  !"</f>
        <v>PARA G(CHI,Mo:Mo:Re:Ni;0),, 10*GCHIMO+24*GCHIRE+24*GCHINI+177363;,, N  !</v>
      </c>
      <c r="M80" s="37">
        <v>-2.0000000000000001E-4</v>
      </c>
      <c r="P80" s="59"/>
      <c r="R80" s="60"/>
      <c r="S80" s="60"/>
      <c r="U80" s="60"/>
    </row>
    <row r="81" spans="1:21" s="37" customFormat="1" ht="13.2">
      <c r="A81" s="37">
        <f t="shared" si="4"/>
        <v>0.13793103448275862</v>
      </c>
      <c r="B81" s="37">
        <f t="shared" si="5"/>
        <v>0.41379310344827586</v>
      </c>
      <c r="C81" s="37">
        <f t="shared" si="6"/>
        <v>0.44827586206896552</v>
      </c>
      <c r="D81" s="37">
        <f t="shared" si="3"/>
        <v>66</v>
      </c>
      <c r="E81" s="37" t="s">
        <v>25</v>
      </c>
      <c r="F81" s="37" t="s">
        <v>23</v>
      </c>
      <c r="G81" s="37" t="s">
        <v>25</v>
      </c>
      <c r="H81" s="37" t="s">
        <v>24</v>
      </c>
      <c r="I81" s="60">
        <v>-258.96983</v>
      </c>
      <c r="J81" s="38">
        <f t="shared" si="9"/>
        <v>10066.0211830646</v>
      </c>
      <c r="K81" s="38">
        <f t="shared" ref="K81:K96" si="11">ROUND(J81*58,0)</f>
        <v>583829</v>
      </c>
      <c r="L81" s="58" t="str">
        <f t="shared" si="10"/>
        <v>PARA G(CHI,Ni:Mo:Ni:Re;0),, 8*GCHIMO+24*GCHIRE+26*GCHINI+583829;,, N  !</v>
      </c>
      <c r="M81" s="37">
        <v>-8.9999999999999998E-4</v>
      </c>
      <c r="P81" s="59"/>
      <c r="R81" s="60"/>
      <c r="S81" s="60"/>
      <c r="U81" s="60"/>
    </row>
    <row r="82" spans="1:21" s="37" customFormat="1" ht="13.2">
      <c r="A82" s="37">
        <f t="shared" si="4"/>
        <v>0.17241379310344829</v>
      </c>
      <c r="B82" s="37">
        <f t="shared" si="5"/>
        <v>0.41379310344827586</v>
      </c>
      <c r="C82" s="37">
        <f t="shared" si="6"/>
        <v>0.41379310344827586</v>
      </c>
      <c r="D82" s="37">
        <f t="shared" ref="D82:D96" si="12">D81+1</f>
        <v>67</v>
      </c>
      <c r="E82" s="37" t="s">
        <v>23</v>
      </c>
      <c r="F82" s="37" t="s">
        <v>23</v>
      </c>
      <c r="G82" s="37" t="s">
        <v>25</v>
      </c>
      <c r="H82" s="37" t="s">
        <v>24</v>
      </c>
      <c r="I82" s="60">
        <v>-264.64846999999997</v>
      </c>
      <c r="J82" s="38">
        <f t="shared" si="9"/>
        <v>9522.8554201721436</v>
      </c>
      <c r="K82" s="38">
        <f t="shared" si="11"/>
        <v>552326</v>
      </c>
      <c r="L82" s="58" t="str">
        <f t="shared" si="10"/>
        <v>PARA G(CHI,Mo:Mo:Ni:Re;0),, 10*GCHIMO+24*GCHIRE+24*GCHINI+552326;,, N  !</v>
      </c>
      <c r="M82" s="37">
        <v>2E-3</v>
      </c>
      <c r="P82" s="59"/>
      <c r="R82" s="60"/>
      <c r="S82" s="60"/>
      <c r="U82" s="60"/>
    </row>
    <row r="83" spans="1:21" s="37" customFormat="1" ht="13.2">
      <c r="A83" s="37">
        <f t="shared" si="4"/>
        <v>3.4482758620689655E-2</v>
      </c>
      <c r="B83" s="37">
        <f t="shared" si="5"/>
        <v>0.41379310344827586</v>
      </c>
      <c r="C83" s="37">
        <f t="shared" si="6"/>
        <v>0.55172413793103448</v>
      </c>
      <c r="D83" s="37">
        <f t="shared" si="12"/>
        <v>68</v>
      </c>
      <c r="E83" s="37" t="s">
        <v>23</v>
      </c>
      <c r="F83" s="37" t="s">
        <v>25</v>
      </c>
      <c r="G83" s="37" t="s">
        <v>25</v>
      </c>
      <c r="H83" s="37" t="s">
        <v>24</v>
      </c>
      <c r="I83" s="60">
        <v>-243.35316</v>
      </c>
      <c r="J83" s="38">
        <f t="shared" si="9"/>
        <v>6973.5486956048035</v>
      </c>
      <c r="K83" s="38">
        <f t="shared" si="11"/>
        <v>404466</v>
      </c>
      <c r="L83" s="58" t="str">
        <f t="shared" si="10"/>
        <v>PARA G(CHI,Mo:Ni:Ni:Re;0),, 2*GCHIMO+24*GCHIRE+32*GCHINI+404466;,, N  !</v>
      </c>
      <c r="M83" s="37">
        <v>1.4E-3</v>
      </c>
      <c r="P83" s="59"/>
      <c r="R83" s="60"/>
      <c r="S83" s="60"/>
      <c r="U83" s="60"/>
    </row>
    <row r="84" spans="1:21" s="37" customFormat="1" ht="13.2">
      <c r="A84" s="37">
        <f t="shared" ref="A84:A96" si="13">(IF(E84=$A$14,1,0)*E$14+IF(F84=$A$14,1,0)*F$14+IF(G84=$A$14,1,0)*G$14+IF(H84=$A$14,1,0)*H$14)/SUM(E$14:H$14)</f>
        <v>0.55172413793103448</v>
      </c>
      <c r="B84" s="37">
        <f t="shared" ref="B84:B96" si="14">(IF(E84=$B$14,1,0)*E$14+IF(F84=$B$14,1,0)*F$14+IF(G84=$B$14,1,0)*G$14+IF(H84=$B$14,1,0)*H$14)/SUM(E$14:H$14)</f>
        <v>0.41379310344827586</v>
      </c>
      <c r="C84" s="37">
        <f t="shared" ref="C84:C96" si="15">(IF(E84=$C$14,1,0)*E$14+IF(F84=$C$14,1,0)*F$14+IF(G84=$C$14,1,0)*G$14+IF(H84=$C$14,1,0)*H$14)/SUM(E$14:H$14)</f>
        <v>3.4482758620689655E-2</v>
      </c>
      <c r="D84" s="37">
        <f t="shared" si="12"/>
        <v>69</v>
      </c>
      <c r="E84" s="37" t="s">
        <v>25</v>
      </c>
      <c r="F84" s="37" t="s">
        <v>23</v>
      </c>
      <c r="G84" s="37" t="s">
        <v>23</v>
      </c>
      <c r="H84" s="37" t="s">
        <v>24</v>
      </c>
      <c r="I84" s="60">
        <v>-325.82026000000002</v>
      </c>
      <c r="J84" s="38">
        <f t="shared" si="9"/>
        <v>7850.7887047610029</v>
      </c>
      <c r="K84" s="38">
        <f t="shared" si="11"/>
        <v>455346</v>
      </c>
      <c r="L84" s="58" t="str">
        <f t="shared" si="10"/>
        <v>PARA G(CHI,Ni:Mo:Mo:Re;0),, 32*GCHIMO+24*GCHIRE+2*GCHINI+455346;,, N  !</v>
      </c>
      <c r="M84" s="37">
        <v>1.9E-3</v>
      </c>
      <c r="P84" s="59"/>
      <c r="R84" s="60"/>
      <c r="S84" s="60"/>
      <c r="U84" s="60"/>
    </row>
    <row r="85" spans="1:21" s="37" customFormat="1" ht="13.2">
      <c r="A85" s="37">
        <f t="shared" si="13"/>
        <v>0.44827586206896552</v>
      </c>
      <c r="B85" s="37">
        <f t="shared" si="14"/>
        <v>0.41379310344827586</v>
      </c>
      <c r="C85" s="37">
        <f t="shared" si="15"/>
        <v>0.13793103448275862</v>
      </c>
      <c r="D85" s="37">
        <f t="shared" si="12"/>
        <v>70</v>
      </c>
      <c r="E85" s="37" t="s">
        <v>23</v>
      </c>
      <c r="F85" s="37" t="s">
        <v>25</v>
      </c>
      <c r="G85" s="37" t="s">
        <v>23</v>
      </c>
      <c r="H85" s="37" t="s">
        <v>24</v>
      </c>
      <c r="I85" s="60">
        <v>-307.67057</v>
      </c>
      <c r="J85" s="38">
        <f t="shared" si="9"/>
        <v>13185.896898894302</v>
      </c>
      <c r="K85" s="38">
        <f t="shared" si="11"/>
        <v>764782</v>
      </c>
      <c r="L85" s="58" t="str">
        <f t="shared" si="10"/>
        <v>PARA G(CHI,Mo:Ni:Mo:Re;0),, 26*GCHIMO+24*GCHIRE+8*GCHINI+764782;,, N  !</v>
      </c>
      <c r="M85" s="37">
        <v>4.1000000000000003E-3</v>
      </c>
      <c r="P85" s="59"/>
      <c r="R85" s="60"/>
      <c r="S85" s="60"/>
      <c r="U85" s="60"/>
    </row>
    <row r="86" spans="1:21" s="37" customFormat="1" ht="13.2">
      <c r="A86" s="37">
        <f t="shared" si="13"/>
        <v>0.41379310344827586</v>
      </c>
      <c r="B86" s="37">
        <f t="shared" si="14"/>
        <v>0.41379310344827586</v>
      </c>
      <c r="C86" s="37">
        <f t="shared" si="15"/>
        <v>0.17241379310344829</v>
      </c>
      <c r="D86" s="37">
        <f t="shared" si="12"/>
        <v>71</v>
      </c>
      <c r="E86" s="37" t="s">
        <v>25</v>
      </c>
      <c r="F86" s="37" t="s">
        <v>25</v>
      </c>
      <c r="G86" s="37" t="s">
        <v>23</v>
      </c>
      <c r="H86" s="37" t="s">
        <v>24</v>
      </c>
      <c r="I86" s="60">
        <v>-301.61295000000001</v>
      </c>
      <c r="J86" s="38">
        <f t="shared" si="9"/>
        <v>14989.962507311015</v>
      </c>
      <c r="K86" s="38">
        <f t="shared" si="11"/>
        <v>869418</v>
      </c>
      <c r="L86" s="58" t="str">
        <f t="shared" si="10"/>
        <v>PARA G(CHI,Ni:Ni:Mo:Re;0),, 24*GCHIMO+24*GCHIRE+10*GCHINI+869418;,, N  !</v>
      </c>
      <c r="M86" s="37">
        <v>-4.3E-3</v>
      </c>
      <c r="P86" s="59"/>
      <c r="R86" s="60"/>
      <c r="S86" s="60"/>
      <c r="U86" s="60"/>
    </row>
    <row r="87" spans="1:21" s="37" customFormat="1" ht="13.2">
      <c r="A87" s="37">
        <f t="shared" si="13"/>
        <v>0.41379310344827586</v>
      </c>
      <c r="B87" s="37">
        <f t="shared" si="14"/>
        <v>0.44827586206896552</v>
      </c>
      <c r="C87" s="37">
        <f t="shared" si="15"/>
        <v>0.13793103448275862</v>
      </c>
      <c r="D87" s="37">
        <f t="shared" si="12"/>
        <v>72</v>
      </c>
      <c r="E87" s="37" t="s">
        <v>24</v>
      </c>
      <c r="F87" s="37" t="s">
        <v>25</v>
      </c>
      <c r="G87" s="37" t="s">
        <v>24</v>
      </c>
      <c r="H87" s="37" t="s">
        <v>23</v>
      </c>
      <c r="I87" s="60">
        <v>-305.69986999999998</v>
      </c>
      <c r="J87" s="38">
        <f t="shared" si="9"/>
        <v>24530.239226156289</v>
      </c>
      <c r="K87" s="38">
        <f t="shared" si="11"/>
        <v>1422754</v>
      </c>
      <c r="L87" s="58" t="str">
        <f t="shared" si="10"/>
        <v>PARA G(CHI,Re:Ni:Re:Mo;0),, 24*GCHIMO+26*GCHIRE+8*GCHINI+1422754;,, N  !</v>
      </c>
      <c r="M87" s="37">
        <v>4.5999999999999999E-3</v>
      </c>
      <c r="P87" s="59"/>
      <c r="R87" s="60"/>
      <c r="S87" s="60"/>
      <c r="U87" s="60"/>
    </row>
    <row r="88" spans="1:21" s="37" customFormat="1" ht="13.2">
      <c r="A88" s="37">
        <f t="shared" si="13"/>
        <v>0.13793103448275862</v>
      </c>
      <c r="B88" s="37">
        <f t="shared" si="14"/>
        <v>0.44827586206896552</v>
      </c>
      <c r="C88" s="37">
        <f t="shared" si="15"/>
        <v>0.41379310344827586</v>
      </c>
      <c r="D88" s="37">
        <f t="shared" si="12"/>
        <v>73</v>
      </c>
      <c r="E88" s="37" t="s">
        <v>24</v>
      </c>
      <c r="F88" s="37" t="s">
        <v>23</v>
      </c>
      <c r="G88" s="37" t="s">
        <v>24</v>
      </c>
      <c r="H88" s="37" t="s">
        <v>25</v>
      </c>
      <c r="I88" s="60">
        <v>-267.90201000000002</v>
      </c>
      <c r="J88" s="38">
        <f t="shared" si="9"/>
        <v>3485.6910479193443</v>
      </c>
      <c r="K88" s="38">
        <f t="shared" si="11"/>
        <v>202170</v>
      </c>
      <c r="L88" s="58" t="str">
        <f t="shared" si="10"/>
        <v>PARA G(CHI,Re:Mo:Re:Ni;0),, 8*GCHIMO+26*GCHIRE+24*GCHINI+202170;,, N  !</v>
      </c>
      <c r="M88" s="37">
        <v>1.2092000000000001</v>
      </c>
      <c r="P88" s="59"/>
      <c r="R88" s="60"/>
      <c r="S88" s="60"/>
      <c r="U88" s="60"/>
    </row>
    <row r="89" spans="1:21" s="37" customFormat="1" ht="13.2">
      <c r="A89" s="37">
        <f t="shared" si="13"/>
        <v>0.41379310344827586</v>
      </c>
      <c r="B89" s="37">
        <f t="shared" si="14"/>
        <v>0.44827586206896552</v>
      </c>
      <c r="C89" s="37">
        <f t="shared" si="15"/>
        <v>0.13793103448275862</v>
      </c>
      <c r="D89" s="37">
        <f t="shared" si="12"/>
        <v>74</v>
      </c>
      <c r="E89" s="37" t="s">
        <v>24</v>
      </c>
      <c r="F89" s="37" t="s">
        <v>25</v>
      </c>
      <c r="G89" s="37" t="s">
        <v>23</v>
      </c>
      <c r="H89" s="37" t="s">
        <v>24</v>
      </c>
      <c r="I89" s="60">
        <v>-308.65573999999998</v>
      </c>
      <c r="J89" s="38">
        <f t="shared" si="9"/>
        <v>14695.799344394667</v>
      </c>
      <c r="K89" s="38">
        <f t="shared" si="11"/>
        <v>852356</v>
      </c>
      <c r="L89" s="58" t="str">
        <f t="shared" si="10"/>
        <v>PARA G(CHI,Re:Ni:Mo:Re;0),, 24*GCHIMO+26*GCHIRE+8*GCHINI+852356;,, N  !</v>
      </c>
      <c r="M89" s="37">
        <v>-3.7400000000000003E-2</v>
      </c>
      <c r="P89" s="59"/>
      <c r="R89" s="60"/>
      <c r="S89" s="60"/>
      <c r="U89" s="60"/>
    </row>
    <row r="90" spans="1:21" s="37" customFormat="1" ht="13.2">
      <c r="A90" s="37">
        <f t="shared" si="13"/>
        <v>0.13793103448275862</v>
      </c>
      <c r="B90" s="37">
        <f t="shared" si="14"/>
        <v>0.44827586206896552</v>
      </c>
      <c r="C90" s="37">
        <f t="shared" si="15"/>
        <v>0.41379310344827586</v>
      </c>
      <c r="D90" s="37">
        <f t="shared" si="12"/>
        <v>75</v>
      </c>
      <c r="E90" s="37" t="s">
        <v>24</v>
      </c>
      <c r="F90" s="37" t="s">
        <v>23</v>
      </c>
      <c r="G90" s="37" t="s">
        <v>25</v>
      </c>
      <c r="H90" s="37" t="s">
        <v>24</v>
      </c>
      <c r="I90" s="60">
        <v>-265.71152999999998</v>
      </c>
      <c r="J90" s="38">
        <f t="shared" si="9"/>
        <v>10773.610974100719</v>
      </c>
      <c r="K90" s="38">
        <f t="shared" si="11"/>
        <v>624869</v>
      </c>
      <c r="L90" s="58" t="str">
        <f t="shared" si="10"/>
        <v>PARA G(CHI,Re:Mo:Ni:Re;0),, 8*GCHIMO+26*GCHIRE+24*GCHINI+624869;,, N  !</v>
      </c>
      <c r="M90" s="37">
        <v>0.1368</v>
      </c>
      <c r="P90" s="59"/>
      <c r="R90" s="60"/>
      <c r="S90" s="60"/>
      <c r="U90" s="60"/>
    </row>
    <row r="91" spans="1:21" s="37" customFormat="1" ht="13.2">
      <c r="A91" s="37">
        <f t="shared" si="13"/>
        <v>0.41379310344827586</v>
      </c>
      <c r="B91" s="37">
        <f t="shared" si="14"/>
        <v>0.55172413793103448</v>
      </c>
      <c r="C91" s="37">
        <f t="shared" si="15"/>
        <v>3.4482758620689655E-2</v>
      </c>
      <c r="D91" s="37">
        <f t="shared" si="12"/>
        <v>76</v>
      </c>
      <c r="E91" s="37" t="s">
        <v>25</v>
      </c>
      <c r="F91" s="37" t="s">
        <v>24</v>
      </c>
      <c r="G91" s="37" t="s">
        <v>24</v>
      </c>
      <c r="H91" s="37" t="s">
        <v>23</v>
      </c>
      <c r="I91" s="60">
        <v>-327.92176000000001</v>
      </c>
      <c r="J91" s="38">
        <f t="shared" si="9"/>
        <v>20009.512365836279</v>
      </c>
      <c r="K91" s="38">
        <f t="shared" si="11"/>
        <v>1160552</v>
      </c>
      <c r="L91" s="58" t="str">
        <f t="shared" si="10"/>
        <v>PARA G(CHI,Ni:Re:Re:Mo;0),, 24*GCHIMO+32*GCHIRE+2*GCHINI+1160552;,, N  !</v>
      </c>
      <c r="M91" s="37">
        <v>-2.3999999999999998E-3</v>
      </c>
      <c r="P91" s="59"/>
      <c r="R91" s="60"/>
      <c r="S91" s="60"/>
      <c r="U91" s="60"/>
    </row>
    <row r="92" spans="1:21" s="37" customFormat="1" ht="13.2">
      <c r="A92" s="37">
        <f t="shared" si="13"/>
        <v>3.4482758620689655E-2</v>
      </c>
      <c r="B92" s="37">
        <f t="shared" si="14"/>
        <v>0.55172413793103448</v>
      </c>
      <c r="C92" s="37">
        <f t="shared" si="15"/>
        <v>0.41379310344827586</v>
      </c>
      <c r="D92" s="37">
        <f t="shared" si="12"/>
        <v>77</v>
      </c>
      <c r="E92" s="37" t="s">
        <v>23</v>
      </c>
      <c r="F92" s="37" t="s">
        <v>24</v>
      </c>
      <c r="G92" s="37" t="s">
        <v>24</v>
      </c>
      <c r="H92" s="37" t="s">
        <v>25</v>
      </c>
      <c r="I92" s="60">
        <v>-272.25198999999998</v>
      </c>
      <c r="J92" s="38">
        <f t="shared" si="9"/>
        <v>3375.8738512303216</v>
      </c>
      <c r="K92" s="38">
        <f t="shared" si="11"/>
        <v>195801</v>
      </c>
      <c r="L92" s="58" t="str">
        <f t="shared" si="10"/>
        <v>PARA G(CHI,Mo:Re:Re:Ni;0),, 2*GCHIMO+32*GCHIRE+24*GCHINI+195801;,, N  !</v>
      </c>
      <c r="M92" s="37">
        <v>-0.66100000000000003</v>
      </c>
      <c r="P92" s="59"/>
      <c r="R92" s="60"/>
      <c r="S92" s="60"/>
      <c r="U92" s="60"/>
    </row>
    <row r="93" spans="1:21" s="37" customFormat="1" ht="13.2">
      <c r="A93" s="37">
        <f t="shared" si="13"/>
        <v>0.41379310344827586</v>
      </c>
      <c r="B93" s="37">
        <f t="shared" si="14"/>
        <v>0.55172413793103448</v>
      </c>
      <c r="C93" s="37">
        <f t="shared" si="15"/>
        <v>3.4482758620689655E-2</v>
      </c>
      <c r="D93" s="37">
        <f t="shared" si="12"/>
        <v>78</v>
      </c>
      <c r="E93" s="37" t="s">
        <v>25</v>
      </c>
      <c r="F93" s="37" t="s">
        <v>24</v>
      </c>
      <c r="G93" s="37" t="s">
        <v>23</v>
      </c>
      <c r="H93" s="37" t="s">
        <v>24</v>
      </c>
      <c r="I93" s="60">
        <v>-330.32481000000001</v>
      </c>
      <c r="J93" s="38">
        <f t="shared" si="9"/>
        <v>12014.353323703943</v>
      </c>
      <c r="K93" s="38">
        <f t="shared" si="11"/>
        <v>696832</v>
      </c>
      <c r="L93" s="58" t="str">
        <f t="shared" si="10"/>
        <v>PARA G(CHI,Ni:Re:Mo:Re;0),, 24*GCHIMO+32*GCHIRE+2*GCHINI+696832;,, N  !</v>
      </c>
      <c r="M93" s="37">
        <v>-5.0000000000000001E-4</v>
      </c>
      <c r="P93" s="59"/>
      <c r="R93" s="60"/>
      <c r="S93" s="60"/>
      <c r="U93" s="60"/>
    </row>
    <row r="94" spans="1:21" s="37" customFormat="1" ht="13.2">
      <c r="A94" s="37">
        <f t="shared" si="13"/>
        <v>3.4482758620689655E-2</v>
      </c>
      <c r="B94" s="37">
        <f t="shared" si="14"/>
        <v>0.55172413793103448</v>
      </c>
      <c r="C94" s="37">
        <f t="shared" si="15"/>
        <v>0.41379310344827586</v>
      </c>
      <c r="D94" s="37">
        <f t="shared" si="12"/>
        <v>79</v>
      </c>
      <c r="E94" s="37" t="s">
        <v>23</v>
      </c>
      <c r="F94" s="37" t="s">
        <v>24</v>
      </c>
      <c r="G94" s="37" t="s">
        <v>25</v>
      </c>
      <c r="H94" s="37" t="s">
        <v>24</v>
      </c>
      <c r="I94" s="60">
        <v>-269.86732000000001</v>
      </c>
      <c r="J94" s="38">
        <f t="shared" si="9"/>
        <v>11309.881014211238</v>
      </c>
      <c r="K94" s="38">
        <f t="shared" si="11"/>
        <v>655973</v>
      </c>
      <c r="L94" s="58" t="str">
        <f t="shared" si="10"/>
        <v>PARA G(CHI,Mo:Re:Ni:Re;0),, 2*GCHIMO+32*GCHIRE+24*GCHINI+655973;,, N  !</v>
      </c>
      <c r="M94" s="37">
        <v>-2.0000000000000001E-4</v>
      </c>
      <c r="P94" s="59"/>
      <c r="R94" s="60"/>
      <c r="S94" s="60"/>
      <c r="U94" s="60"/>
    </row>
    <row r="95" spans="1:21" s="37" customFormat="1" ht="13.2">
      <c r="A95" s="37">
        <f t="shared" si="13"/>
        <v>0.13793103448275862</v>
      </c>
      <c r="B95" s="37">
        <f t="shared" si="14"/>
        <v>0.82758620689655171</v>
      </c>
      <c r="C95" s="37">
        <f t="shared" si="15"/>
        <v>3.4482758620689655E-2</v>
      </c>
      <c r="D95" s="37">
        <f t="shared" si="12"/>
        <v>80</v>
      </c>
      <c r="E95" s="37" t="s">
        <v>25</v>
      </c>
      <c r="F95" s="37" t="s">
        <v>23</v>
      </c>
      <c r="G95" s="37" t="s">
        <v>24</v>
      </c>
      <c r="H95" s="37" t="s">
        <v>24</v>
      </c>
      <c r="I95" s="60">
        <v>-345.10374000000002</v>
      </c>
      <c r="J95" s="38">
        <f t="shared" si="9"/>
        <v>1144.7498693589489</v>
      </c>
      <c r="K95" s="38">
        <f t="shared" si="11"/>
        <v>66395</v>
      </c>
      <c r="L95" s="58" t="str">
        <f t="shared" si="10"/>
        <v>PARA G(CHI,Ni:Mo:Re:Re;0),, 8*GCHIMO+48*GCHIRE+2*GCHINI+66395;,, N  !</v>
      </c>
      <c r="M95" s="37">
        <v>-1E-4</v>
      </c>
      <c r="P95" s="59"/>
      <c r="R95" s="60"/>
      <c r="S95" s="60"/>
      <c r="U95" s="60"/>
    </row>
    <row r="96" spans="1:21" s="37" customFormat="1" ht="13.2">
      <c r="A96" s="37">
        <f t="shared" si="13"/>
        <v>3.4482758620689655E-2</v>
      </c>
      <c r="B96" s="37">
        <f t="shared" si="14"/>
        <v>0.82758620689655171</v>
      </c>
      <c r="C96" s="37">
        <f t="shared" si="15"/>
        <v>0.13793103448275862</v>
      </c>
      <c r="D96" s="37">
        <f t="shared" si="12"/>
        <v>81</v>
      </c>
      <c r="E96" s="37" t="s">
        <v>23</v>
      </c>
      <c r="F96" s="37" t="s">
        <v>25</v>
      </c>
      <c r="G96" s="37" t="s">
        <v>24</v>
      </c>
      <c r="H96" s="37" t="s">
        <v>24</v>
      </c>
      <c r="I96" s="60">
        <v>-328.00071000000003</v>
      </c>
      <c r="J96" s="38">
        <f t="shared" si="9"/>
        <v>2997.5280399644403</v>
      </c>
      <c r="K96" s="38">
        <f t="shared" si="11"/>
        <v>173857</v>
      </c>
      <c r="L96" s="58" t="str">
        <f t="shared" si="10"/>
        <v>PARA G(CHI,Mo:Ni:Re:Re;0),, 2*GCHIMO+48*GCHIRE+8*GCHINI+173857;,, N  !</v>
      </c>
      <c r="M96" s="37">
        <v>-2.0000000000000001E-4</v>
      </c>
      <c r="P96" s="60"/>
      <c r="R96" s="60"/>
      <c r="S96" s="60"/>
      <c r="U96" s="60"/>
    </row>
    <row r="97" spans="12:21">
      <c r="S97" s="10"/>
      <c r="U97" s="10"/>
    </row>
    <row r="98" spans="12:21">
      <c r="S98" s="10"/>
      <c r="U98" s="10"/>
    </row>
    <row r="99" spans="12:21">
      <c r="S99" s="10"/>
      <c r="U99" s="10"/>
    </row>
    <row r="110" spans="12:21">
      <c r="L110" s="9"/>
    </row>
    <row r="111" spans="12:21">
      <c r="L111" s="9"/>
    </row>
    <row r="112" spans="12:21">
      <c r="L112" s="9"/>
    </row>
    <row r="113" spans="4:12">
      <c r="D113" s="10"/>
      <c r="F113" s="10"/>
      <c r="L113" s="9"/>
    </row>
    <row r="114" spans="4:12">
      <c r="D114" s="10"/>
      <c r="F114" s="10"/>
      <c r="L114" s="9"/>
    </row>
    <row r="115" spans="4:12">
      <c r="D115" s="10"/>
      <c r="F115" s="10"/>
      <c r="L115" s="9"/>
    </row>
    <row r="116" spans="4:12">
      <c r="D116" s="10"/>
      <c r="F116" s="10"/>
      <c r="L116" s="9"/>
    </row>
    <row r="117" spans="4:12">
      <c r="D117" s="10"/>
      <c r="F117" s="10"/>
      <c r="L117" s="9"/>
    </row>
    <row r="118" spans="4:12">
      <c r="D118" s="10"/>
      <c r="F118" s="10"/>
      <c r="L118" s="9"/>
    </row>
    <row r="119" spans="4:12">
      <c r="D119" s="10"/>
      <c r="F119" s="10"/>
      <c r="L119" s="9"/>
    </row>
    <row r="120" spans="4:12">
      <c r="D120" s="10"/>
      <c r="F120" s="10"/>
      <c r="L120" s="9"/>
    </row>
    <row r="121" spans="4:12">
      <c r="D121" s="10"/>
      <c r="F121" s="10"/>
      <c r="L121" s="9"/>
    </row>
    <row r="122" spans="4:12">
      <c r="D122" s="10"/>
      <c r="F122" s="10"/>
      <c r="L122" s="9"/>
    </row>
    <row r="123" spans="4:12">
      <c r="D123" s="10"/>
      <c r="F123" s="10"/>
      <c r="L123" s="9"/>
    </row>
    <row r="124" spans="4:12">
      <c r="D124" s="10"/>
      <c r="F124" s="10"/>
      <c r="L124" s="9"/>
    </row>
    <row r="125" spans="4:12">
      <c r="D125" s="10"/>
      <c r="F125" s="10"/>
      <c r="L125" s="9"/>
    </row>
    <row r="126" spans="4:12">
      <c r="D126" s="10"/>
      <c r="F126" s="10"/>
      <c r="L126" s="9"/>
    </row>
    <row r="127" spans="4:12">
      <c r="D127" s="10"/>
      <c r="F127" s="10"/>
      <c r="L127" s="9"/>
    </row>
    <row r="128" spans="4:12">
      <c r="D128" s="10"/>
      <c r="F128" s="10"/>
      <c r="L128" s="9"/>
    </row>
    <row r="129" spans="4:12">
      <c r="D129" s="10"/>
      <c r="F129" s="10"/>
      <c r="L129" s="9"/>
    </row>
    <row r="130" spans="4:12">
      <c r="D130" s="10"/>
      <c r="F130" s="10"/>
      <c r="L130" s="9"/>
    </row>
    <row r="131" spans="4:12">
      <c r="D131" s="10"/>
      <c r="F131" s="10"/>
      <c r="L131" s="9"/>
    </row>
    <row r="132" spans="4:12">
      <c r="D132" s="10"/>
      <c r="F132" s="10"/>
      <c r="L132" s="9"/>
    </row>
    <row r="133" spans="4:12">
      <c r="D133" s="10"/>
      <c r="F133" s="10"/>
      <c r="L133" s="9"/>
    </row>
    <row r="134" spans="4:12">
      <c r="L134" s="9"/>
    </row>
    <row r="135" spans="4:12">
      <c r="L135" s="9"/>
    </row>
    <row r="136" spans="4:12">
      <c r="L136" s="9"/>
    </row>
    <row r="137" spans="4:12">
      <c r="L137" s="9"/>
    </row>
    <row r="138" spans="4:12">
      <c r="L138" s="9"/>
    </row>
    <row r="139" spans="4:12">
      <c r="L139" s="9"/>
    </row>
    <row r="140" spans="4:12">
      <c r="L140" s="9"/>
    </row>
    <row r="141" spans="4:12">
      <c r="L141" s="9"/>
    </row>
    <row r="142" spans="4:12">
      <c r="L142" s="9"/>
    </row>
    <row r="143" spans="4:12">
      <c r="L143" s="9"/>
    </row>
    <row r="144" spans="4:12">
      <c r="L144" s="9"/>
    </row>
    <row r="145" spans="12:12">
      <c r="L145" s="9"/>
    </row>
    <row r="146" spans="12:12">
      <c r="L146" s="9"/>
    </row>
    <row r="147" spans="12:12">
      <c r="L147" s="9"/>
    </row>
    <row r="148" spans="12:12">
      <c r="L148" s="9"/>
    </row>
    <row r="149" spans="12:12">
      <c r="L149" s="9"/>
    </row>
    <row r="150" spans="12:12">
      <c r="L150" s="9"/>
    </row>
    <row r="151" spans="12:12">
      <c r="L151" s="9"/>
    </row>
    <row r="152" spans="12:12">
      <c r="L152" s="9"/>
    </row>
    <row r="153" spans="12:12">
      <c r="L153" s="9"/>
    </row>
    <row r="154" spans="12:12">
      <c r="L154" s="9"/>
    </row>
    <row r="155" spans="12:12">
      <c r="L155" s="9"/>
    </row>
    <row r="156" spans="12:12">
      <c r="L156" s="9"/>
    </row>
    <row r="157" spans="12:12">
      <c r="L157" s="9"/>
    </row>
    <row r="158" spans="12:12">
      <c r="L158" s="9"/>
    </row>
    <row r="159" spans="12:12">
      <c r="L159" s="9"/>
    </row>
    <row r="160" spans="12:12">
      <c r="L160" s="9"/>
    </row>
    <row r="161" spans="12:12">
      <c r="L161" s="9"/>
    </row>
    <row r="162" spans="12:12">
      <c r="L162" s="9"/>
    </row>
    <row r="163" spans="12:12">
      <c r="L163" s="9"/>
    </row>
    <row r="164" spans="12:12">
      <c r="L164" s="9"/>
    </row>
    <row r="165" spans="12:12">
      <c r="L165" s="9"/>
    </row>
    <row r="166" spans="12:12">
      <c r="L166" s="9"/>
    </row>
    <row r="167" spans="12:12">
      <c r="L167" s="9"/>
    </row>
    <row r="168" spans="12:12">
      <c r="L168" s="9"/>
    </row>
    <row r="169" spans="12:12">
      <c r="L169" s="9"/>
    </row>
    <row r="170" spans="12:12">
      <c r="L170" s="9"/>
    </row>
    <row r="171" spans="12:12">
      <c r="L171" s="9"/>
    </row>
    <row r="172" spans="12:12">
      <c r="L172" s="9"/>
    </row>
    <row r="173" spans="12:12">
      <c r="L173" s="9"/>
    </row>
    <row r="174" spans="12:12">
      <c r="L174" s="9"/>
    </row>
    <row r="175" spans="12:12">
      <c r="L175" s="9"/>
    </row>
    <row r="176" spans="12:12">
      <c r="L176" s="9"/>
    </row>
    <row r="177" spans="12:12">
      <c r="L177" s="9"/>
    </row>
    <row r="178" spans="12:12">
      <c r="L178" s="9"/>
    </row>
    <row r="179" spans="12:12">
      <c r="L179" s="9"/>
    </row>
    <row r="180" spans="12:12">
      <c r="L180" s="9"/>
    </row>
    <row r="181" spans="12:12">
      <c r="L181" s="9"/>
    </row>
    <row r="182" spans="12:12">
      <c r="L182" s="9"/>
    </row>
    <row r="183" spans="12:12">
      <c r="L183" s="9"/>
    </row>
    <row r="184" spans="12:12">
      <c r="L184" s="9"/>
    </row>
    <row r="185" spans="12:12">
      <c r="L185" s="9"/>
    </row>
    <row r="186" spans="12:12">
      <c r="L186" s="9"/>
    </row>
    <row r="187" spans="12:12">
      <c r="L187" s="9"/>
    </row>
    <row r="188" spans="12:12">
      <c r="L188" s="9"/>
    </row>
    <row r="189" spans="12:12">
      <c r="L189" s="9"/>
    </row>
    <row r="190" spans="12:12">
      <c r="L190" s="9"/>
    </row>
    <row r="191" spans="12:12">
      <c r="L191" s="9"/>
    </row>
    <row r="192" spans="12:12">
      <c r="L192" s="9"/>
    </row>
    <row r="193" spans="12:12">
      <c r="L193" s="9"/>
    </row>
    <row r="194" spans="12:12">
      <c r="L194" s="9"/>
    </row>
    <row r="195" spans="12:12">
      <c r="L195" s="9"/>
    </row>
    <row r="196" spans="12:12">
      <c r="L196" s="9"/>
    </row>
    <row r="197" spans="12:12">
      <c r="L197" s="9"/>
    </row>
    <row r="198" spans="12:12">
      <c r="L198" s="9"/>
    </row>
    <row r="199" spans="12:12">
      <c r="L199" s="9"/>
    </row>
    <row r="200" spans="12:12">
      <c r="L200" s="9"/>
    </row>
    <row r="201" spans="12:12">
      <c r="L201" s="9"/>
    </row>
    <row r="202" spans="12:12">
      <c r="L202" s="9"/>
    </row>
    <row r="203" spans="12:12">
      <c r="L203" s="9"/>
    </row>
    <row r="204" spans="12:12">
      <c r="L204" s="9"/>
    </row>
    <row r="205" spans="12:12">
      <c r="L205" s="9"/>
    </row>
    <row r="206" spans="12:12">
      <c r="L206" s="9"/>
    </row>
    <row r="207" spans="12:12">
      <c r="L207" s="9"/>
    </row>
    <row r="208" spans="12:12">
      <c r="L208" s="9"/>
    </row>
    <row r="209" spans="12:12">
      <c r="L209" s="9"/>
    </row>
    <row r="210" spans="12:12">
      <c r="L210" s="9"/>
    </row>
    <row r="211" spans="12:12">
      <c r="L211" s="9"/>
    </row>
    <row r="212" spans="12:12">
      <c r="L212" s="9"/>
    </row>
    <row r="213" spans="12:12">
      <c r="L213" s="9"/>
    </row>
    <row r="214" spans="12:12">
      <c r="L214" s="9"/>
    </row>
    <row r="215" spans="12:12">
      <c r="L215" s="9"/>
    </row>
    <row r="216" spans="12:12">
      <c r="L216" s="9"/>
    </row>
    <row r="217" spans="12:12">
      <c r="L217" s="9"/>
    </row>
    <row r="218" spans="12:12">
      <c r="L218" s="9"/>
    </row>
    <row r="219" spans="12:12">
      <c r="L219" s="9"/>
    </row>
    <row r="220" spans="12:12">
      <c r="L220" s="9"/>
    </row>
    <row r="221" spans="12:12">
      <c r="L221" s="9"/>
    </row>
    <row r="222" spans="12:12">
      <c r="L222" s="9"/>
    </row>
    <row r="223" spans="12:12">
      <c r="L223" s="9"/>
    </row>
    <row r="224" spans="12:12">
      <c r="L224" s="9"/>
    </row>
    <row r="225" spans="12:12">
      <c r="L225" s="9"/>
    </row>
    <row r="226" spans="12:12">
      <c r="L226" s="9"/>
    </row>
    <row r="227" spans="12:12">
      <c r="L227" s="9"/>
    </row>
    <row r="228" spans="12:12">
      <c r="L228" s="9"/>
    </row>
    <row r="229" spans="12:12">
      <c r="L229" s="9"/>
    </row>
    <row r="230" spans="12:12">
      <c r="L230" s="9"/>
    </row>
    <row r="231" spans="12:12">
      <c r="L231" s="9"/>
    </row>
    <row r="232" spans="12:12">
      <c r="L232" s="9"/>
    </row>
    <row r="233" spans="12:12">
      <c r="L233" s="9"/>
    </row>
    <row r="234" spans="12:12">
      <c r="L234" s="9"/>
    </row>
    <row r="235" spans="12:12">
      <c r="L235" s="9"/>
    </row>
    <row r="236" spans="12:12">
      <c r="L236" s="9"/>
    </row>
    <row r="237" spans="12:12">
      <c r="L237" s="9"/>
    </row>
    <row r="238" spans="12:12">
      <c r="L238" s="9"/>
    </row>
    <row r="239" spans="12:12">
      <c r="L239" s="9"/>
    </row>
    <row r="240" spans="12:12">
      <c r="L240" s="9"/>
    </row>
    <row r="241" spans="12:12">
      <c r="L241" s="9"/>
    </row>
    <row r="242" spans="12:12">
      <c r="L242" s="9"/>
    </row>
    <row r="243" spans="12:12">
      <c r="L243" s="9"/>
    </row>
    <row r="244" spans="12:12">
      <c r="L244" s="9"/>
    </row>
    <row r="245" spans="12:12">
      <c r="L245" s="9"/>
    </row>
    <row r="246" spans="12:12">
      <c r="L246" s="9"/>
    </row>
    <row r="247" spans="12:12">
      <c r="L247" s="9"/>
    </row>
    <row r="248" spans="12:12">
      <c r="L248" s="9"/>
    </row>
    <row r="249" spans="12:12">
      <c r="L249" s="9"/>
    </row>
    <row r="250" spans="12:12">
      <c r="L250" s="9"/>
    </row>
    <row r="251" spans="12:12">
      <c r="L251" s="9"/>
    </row>
    <row r="252" spans="12:12">
      <c r="L252" s="9"/>
    </row>
    <row r="253" spans="12:12">
      <c r="L253" s="9"/>
    </row>
    <row r="254" spans="12:12">
      <c r="L254" s="9"/>
    </row>
    <row r="255" spans="12:12">
      <c r="L255" s="9"/>
    </row>
    <row r="256" spans="12:12">
      <c r="L256" s="9"/>
    </row>
    <row r="257" spans="12:12">
      <c r="L257" s="9"/>
    </row>
    <row r="258" spans="12:12">
      <c r="L258" s="9"/>
    </row>
    <row r="259" spans="12:12">
      <c r="L259" s="9"/>
    </row>
    <row r="260" spans="12:12">
      <c r="L260" s="9"/>
    </row>
    <row r="261" spans="12:12">
      <c r="L261" s="9"/>
    </row>
    <row r="262" spans="12:12">
      <c r="L262" s="9"/>
    </row>
    <row r="263" spans="12:12">
      <c r="L263" s="9"/>
    </row>
    <row r="264" spans="12:12">
      <c r="L264" s="9"/>
    </row>
    <row r="265" spans="12:12">
      <c r="L265" s="9"/>
    </row>
    <row r="266" spans="12:12">
      <c r="L266" s="9"/>
    </row>
    <row r="267" spans="12:12">
      <c r="L267" s="9"/>
    </row>
    <row r="268" spans="12:12">
      <c r="L268" s="9"/>
    </row>
    <row r="269" spans="12:12">
      <c r="L269" s="9"/>
    </row>
    <row r="270" spans="12:12">
      <c r="L270" s="9"/>
    </row>
    <row r="271" spans="12:12">
      <c r="L271" s="9"/>
    </row>
    <row r="272" spans="12:12">
      <c r="L272" s="9"/>
    </row>
    <row r="273" spans="12:12">
      <c r="L273" s="9"/>
    </row>
    <row r="274" spans="12:12">
      <c r="L274" s="9"/>
    </row>
    <row r="275" spans="12:12">
      <c r="L275" s="9"/>
    </row>
    <row r="276" spans="12:12">
      <c r="L276" s="9"/>
    </row>
    <row r="277" spans="12:12">
      <c r="L277" s="9"/>
    </row>
    <row r="278" spans="12:12">
      <c r="L278" s="9"/>
    </row>
    <row r="279" spans="12:12">
      <c r="L279" s="9"/>
    </row>
    <row r="280" spans="12:12">
      <c r="L280" s="9"/>
    </row>
    <row r="281" spans="12:12">
      <c r="L281" s="9"/>
    </row>
    <row r="282" spans="12:12">
      <c r="L282" s="9"/>
    </row>
    <row r="283" spans="12:12">
      <c r="L283" s="9"/>
    </row>
    <row r="284" spans="12:12">
      <c r="L284" s="9"/>
    </row>
    <row r="285" spans="12:12">
      <c r="L285" s="9"/>
    </row>
    <row r="286" spans="12:12">
      <c r="L286" s="9"/>
    </row>
    <row r="287" spans="12:12">
      <c r="L287" s="9"/>
    </row>
    <row r="288" spans="12:12">
      <c r="L288" s="9"/>
    </row>
    <row r="289" spans="12:12">
      <c r="L289" s="9"/>
    </row>
    <row r="290" spans="12:12">
      <c r="L290" s="9"/>
    </row>
    <row r="291" spans="12:12">
      <c r="L291" s="9"/>
    </row>
    <row r="292" spans="12:12">
      <c r="L292" s="9"/>
    </row>
    <row r="293" spans="12:12">
      <c r="L293" s="9"/>
    </row>
    <row r="294" spans="12:12">
      <c r="L294" s="9"/>
    </row>
    <row r="295" spans="12:12">
      <c r="L295" s="9"/>
    </row>
    <row r="296" spans="12:12">
      <c r="L296" s="9"/>
    </row>
    <row r="297" spans="12:12">
      <c r="L297" s="9"/>
    </row>
    <row r="298" spans="12:12">
      <c r="L298" s="9"/>
    </row>
    <row r="299" spans="12:12">
      <c r="L299" s="9"/>
    </row>
    <row r="300" spans="12:12">
      <c r="L300" s="9"/>
    </row>
    <row r="301" spans="12:12">
      <c r="L301" s="9"/>
    </row>
    <row r="302" spans="12:12">
      <c r="L302" s="9"/>
    </row>
    <row r="303" spans="12:12">
      <c r="L303" s="9"/>
    </row>
    <row r="304" spans="12:12">
      <c r="L304" s="9"/>
    </row>
    <row r="305" spans="12:12">
      <c r="L305" s="9"/>
    </row>
    <row r="306" spans="12:12">
      <c r="L306" s="9"/>
    </row>
    <row r="307" spans="12:12">
      <c r="L307" s="9"/>
    </row>
    <row r="308" spans="12:12">
      <c r="L308" s="9"/>
    </row>
    <row r="309" spans="12:12">
      <c r="L309" s="9"/>
    </row>
    <row r="310" spans="12:12">
      <c r="L310" s="9"/>
    </row>
    <row r="311" spans="12:12">
      <c r="L311" s="9"/>
    </row>
    <row r="312" spans="12:12">
      <c r="L312" s="9"/>
    </row>
    <row r="313" spans="12:12">
      <c r="L313" s="9"/>
    </row>
    <row r="314" spans="12:12">
      <c r="L314" s="9"/>
    </row>
    <row r="315" spans="12:12">
      <c r="L315" s="9"/>
    </row>
    <row r="316" spans="12:12">
      <c r="L316" s="9"/>
    </row>
    <row r="317" spans="12:12">
      <c r="L317" s="9"/>
    </row>
    <row r="318" spans="12:12">
      <c r="L318" s="9"/>
    </row>
    <row r="319" spans="12:12">
      <c r="L319" s="9"/>
    </row>
    <row r="320" spans="12:12">
      <c r="L320" s="9"/>
    </row>
    <row r="321" spans="12:12">
      <c r="L321" s="9"/>
    </row>
    <row r="322" spans="12:12">
      <c r="L322" s="9"/>
    </row>
    <row r="323" spans="12:12">
      <c r="L323" s="9"/>
    </row>
    <row r="324" spans="12:12">
      <c r="L324" s="9"/>
    </row>
    <row r="325" spans="12:12">
      <c r="L325" s="9"/>
    </row>
    <row r="326" spans="12:12">
      <c r="L326" s="9"/>
    </row>
    <row r="327" spans="12:12">
      <c r="L327" s="9"/>
    </row>
    <row r="328" spans="12:12">
      <c r="L328" s="9"/>
    </row>
    <row r="329" spans="12:12">
      <c r="L329" s="9"/>
    </row>
    <row r="330" spans="12:12">
      <c r="L330" s="9"/>
    </row>
    <row r="331" spans="12:12">
      <c r="L331" s="9"/>
    </row>
    <row r="332" spans="12:12">
      <c r="L332" s="9"/>
    </row>
    <row r="333" spans="12:12">
      <c r="L333" s="9"/>
    </row>
    <row r="334" spans="12:12">
      <c r="L334" s="9"/>
    </row>
    <row r="335" spans="12:12">
      <c r="L335" s="9"/>
    </row>
    <row r="336" spans="12:12">
      <c r="L336" s="9"/>
    </row>
    <row r="337" spans="12:12">
      <c r="L337" s="9"/>
    </row>
    <row r="338" spans="12:12">
      <c r="L338" s="9"/>
    </row>
    <row r="339" spans="12:12">
      <c r="L339" s="9"/>
    </row>
    <row r="340" spans="12:12">
      <c r="L340" s="9"/>
    </row>
    <row r="341" spans="12:12">
      <c r="L341" s="9"/>
    </row>
    <row r="342" spans="12:12">
      <c r="L342" s="9"/>
    </row>
    <row r="343" spans="12:12">
      <c r="L343" s="9"/>
    </row>
    <row r="344" spans="12:12">
      <c r="L344" s="9"/>
    </row>
    <row r="345" spans="12:12">
      <c r="L345" s="9"/>
    </row>
    <row r="346" spans="12:12">
      <c r="L346" s="9"/>
    </row>
    <row r="347" spans="12:12">
      <c r="L347" s="9"/>
    </row>
    <row r="348" spans="12:12">
      <c r="L348" s="9"/>
    </row>
    <row r="349" spans="12:12">
      <c r="L349" s="9"/>
    </row>
    <row r="350" spans="12:12">
      <c r="L350" s="9"/>
    </row>
    <row r="351" spans="12:12">
      <c r="L351" s="9"/>
    </row>
    <row r="352" spans="12:12">
      <c r="L352" s="9"/>
    </row>
  </sheetData>
  <phoneticPr fontId="1" type="noConversion"/>
  <conditionalFormatting sqref="E13:H15">
    <cfRule type="cellIs" dxfId="0" priority="1" stopIfTrue="1" operator="equal">
      <formula>"Re"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Sigma</vt:lpstr>
      <vt:lpstr>Chi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2022-06-28T14:11:37Z</dcterms:modified>
</cp:coreProperties>
</file>